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kumentyVZzavody\Z1\PTU HK 2025\Predmerice n.L, nanosy\"/>
    </mc:Choice>
  </mc:AlternateContent>
  <bookViews>
    <workbookView xWindow="0" yWindow="0" windowWidth="28800" windowHeight="12180" activeTab="1"/>
  </bookViews>
  <sheets>
    <sheet name="Rekapitulace stavby" sheetId="1" r:id="rId1"/>
    <sheet name="1 - SO 01 - Odtěžení nánosů" sheetId="2" r:id="rId2"/>
    <sheet name="2 - VON - Vedlejší a osta..." sheetId="3" r:id="rId3"/>
    <sheet name="Pokyny pro vyplnění" sheetId="4" r:id="rId4"/>
  </sheets>
  <definedNames>
    <definedName name="_xlnm._FilterDatabase" localSheetId="1" hidden="1">'1 - SO 01 - Odtěžení nánosů'!$C$81:$K$97</definedName>
    <definedName name="_xlnm._FilterDatabase" localSheetId="2" hidden="1">'2 - VON - Vedlejší a osta...'!$C$82:$K$123</definedName>
    <definedName name="_xlnm.Print_Titles" localSheetId="1">'1 - SO 01 - Odtěžení nánosů'!$81:$81</definedName>
    <definedName name="_xlnm.Print_Titles" localSheetId="2">'2 - VON - Vedlejší a osta...'!$82:$82</definedName>
    <definedName name="_xlnm.Print_Titles" localSheetId="0">'Rekapitulace stavby'!$52:$52</definedName>
    <definedName name="_xlnm.Print_Area" localSheetId="1">'1 - SO 01 - Odtěžení nánosů'!$C$4:$J$39,'1 - SO 01 - Odtěžení nánosů'!$C$45:$J$63,'1 - SO 01 - Odtěžení nánosů'!$C$69:$K$97</definedName>
    <definedName name="_xlnm.Print_Area" localSheetId="2">'2 - VON - Vedlejší a osta...'!$C$4:$J$39,'2 - VON - Vedlejší a osta...'!$C$45:$J$64,'2 - VON - Vedlejší a osta...'!$C$70:$K$123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23" i="3"/>
  <c r="BH123" i="3"/>
  <c r="BF123" i="3"/>
  <c r="BE123" i="3"/>
  <c r="T123" i="3"/>
  <c r="R123" i="3"/>
  <c r="P123" i="3"/>
  <c r="BI122" i="3"/>
  <c r="BH122" i="3"/>
  <c r="BF122" i="3"/>
  <c r="BE122" i="3"/>
  <c r="T122" i="3"/>
  <c r="R122" i="3"/>
  <c r="P122" i="3"/>
  <c r="BI118" i="3"/>
  <c r="BH118" i="3"/>
  <c r="BF118" i="3"/>
  <c r="BE118" i="3"/>
  <c r="T118" i="3"/>
  <c r="R118" i="3"/>
  <c r="P118" i="3"/>
  <c r="BI117" i="3"/>
  <c r="BH117" i="3"/>
  <c r="BF117" i="3"/>
  <c r="BE117" i="3"/>
  <c r="T117" i="3"/>
  <c r="R117" i="3"/>
  <c r="P117" i="3"/>
  <c r="BI116" i="3"/>
  <c r="BH116" i="3"/>
  <c r="BF116" i="3"/>
  <c r="BE116" i="3"/>
  <c r="T116" i="3"/>
  <c r="R116" i="3"/>
  <c r="P116" i="3"/>
  <c r="BI115" i="3"/>
  <c r="BH115" i="3"/>
  <c r="BF115" i="3"/>
  <c r="BE115" i="3"/>
  <c r="T115" i="3"/>
  <c r="R115" i="3"/>
  <c r="P115" i="3"/>
  <c r="BI114" i="3"/>
  <c r="BH114" i="3"/>
  <c r="BF114" i="3"/>
  <c r="BE114" i="3"/>
  <c r="T114" i="3"/>
  <c r="R114" i="3"/>
  <c r="P114" i="3"/>
  <c r="BI112" i="3"/>
  <c r="BH112" i="3"/>
  <c r="BF112" i="3"/>
  <c r="BE112" i="3"/>
  <c r="T112" i="3"/>
  <c r="R112" i="3"/>
  <c r="P112" i="3"/>
  <c r="BI111" i="3"/>
  <c r="BH111" i="3"/>
  <c r="BF111" i="3"/>
  <c r="BE111" i="3"/>
  <c r="T111" i="3"/>
  <c r="R111" i="3"/>
  <c r="P111" i="3"/>
  <c r="BI110" i="3"/>
  <c r="BH110" i="3"/>
  <c r="BF110" i="3"/>
  <c r="BE110" i="3"/>
  <c r="T110" i="3"/>
  <c r="R110" i="3"/>
  <c r="P110" i="3"/>
  <c r="BI109" i="3"/>
  <c r="BH109" i="3"/>
  <c r="BF109" i="3"/>
  <c r="BE109" i="3"/>
  <c r="T109" i="3"/>
  <c r="R109" i="3"/>
  <c r="P109" i="3"/>
  <c r="BI108" i="3"/>
  <c r="BH108" i="3"/>
  <c r="BF108" i="3"/>
  <c r="BE108" i="3"/>
  <c r="T108" i="3"/>
  <c r="R108" i="3"/>
  <c r="P108" i="3"/>
  <c r="BI105" i="3"/>
  <c r="BH105" i="3"/>
  <c r="BF105" i="3"/>
  <c r="BE105" i="3"/>
  <c r="T105" i="3"/>
  <c r="R105" i="3"/>
  <c r="P105" i="3"/>
  <c r="BI103" i="3"/>
  <c r="BH103" i="3"/>
  <c r="BF103" i="3"/>
  <c r="BE103" i="3"/>
  <c r="T103" i="3"/>
  <c r="R103" i="3"/>
  <c r="P103" i="3"/>
  <c r="BI102" i="3"/>
  <c r="BH102" i="3"/>
  <c r="BF102" i="3"/>
  <c r="BE102" i="3"/>
  <c r="T102" i="3"/>
  <c r="R102" i="3"/>
  <c r="P102" i="3"/>
  <c r="BI99" i="3"/>
  <c r="BH99" i="3"/>
  <c r="BF99" i="3"/>
  <c r="BE99" i="3"/>
  <c r="T99" i="3"/>
  <c r="R99" i="3"/>
  <c r="P99" i="3"/>
  <c r="BI86" i="3"/>
  <c r="BH86" i="3"/>
  <c r="BF86" i="3"/>
  <c r="BE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 s="1"/>
  <c r="J17" i="3"/>
  <c r="J12" i="3"/>
  <c r="J52" i="3" s="1"/>
  <c r="E7" i="3"/>
  <c r="E73" i="3" s="1"/>
  <c r="J37" i="2"/>
  <c r="J36" i="2"/>
  <c r="AY55" i="1" s="1"/>
  <c r="J35" i="2"/>
  <c r="AX55" i="1" s="1"/>
  <c r="BI95" i="2"/>
  <c r="BH95" i="2"/>
  <c r="BF95" i="2"/>
  <c r="BE95" i="2"/>
  <c r="T95" i="2"/>
  <c r="T94" i="2" s="1"/>
  <c r="R95" i="2"/>
  <c r="R94" i="2" s="1"/>
  <c r="P95" i="2"/>
  <c r="P94" i="2"/>
  <c r="BI91" i="2"/>
  <c r="BH91" i="2"/>
  <c r="BF91" i="2"/>
  <c r="BE91" i="2"/>
  <c r="T91" i="2"/>
  <c r="R91" i="2"/>
  <c r="P91" i="2"/>
  <c r="BI88" i="2"/>
  <c r="F37" i="2" s="1"/>
  <c r="BH88" i="2"/>
  <c r="BF88" i="2"/>
  <c r="J34" i="2" s="1"/>
  <c r="BE88" i="2"/>
  <c r="T88" i="2"/>
  <c r="R88" i="2"/>
  <c r="P88" i="2"/>
  <c r="BI85" i="2"/>
  <c r="BH85" i="2"/>
  <c r="BF85" i="2"/>
  <c r="BE85" i="2"/>
  <c r="F33" i="2" s="1"/>
  <c r="T85" i="2"/>
  <c r="R85" i="2"/>
  <c r="P85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 s="1"/>
  <c r="E7" i="2"/>
  <c r="E72" i="2" s="1"/>
  <c r="L50" i="1"/>
  <c r="AM50" i="1"/>
  <c r="AM49" i="1"/>
  <c r="L49" i="1"/>
  <c r="AM47" i="1"/>
  <c r="L47" i="1"/>
  <c r="L45" i="1"/>
  <c r="L44" i="1"/>
  <c r="J91" i="2"/>
  <c r="BK105" i="3"/>
  <c r="J122" i="3"/>
  <c r="J108" i="3"/>
  <c r="BK109" i="3"/>
  <c r="BK88" i="2"/>
  <c r="BK123" i="3"/>
  <c r="BK117" i="3"/>
  <c r="BK95" i="2"/>
  <c r="BK112" i="3"/>
  <c r="J118" i="3"/>
  <c r="BK110" i="3"/>
  <c r="BK99" i="3"/>
  <c r="AS54" i="1"/>
  <c r="J86" i="3"/>
  <c r="J114" i="3"/>
  <c r="BK114" i="3"/>
  <c r="BK116" i="3"/>
  <c r="J95" i="2"/>
  <c r="BK115" i="3"/>
  <c r="BK102" i="3"/>
  <c r="J111" i="3"/>
  <c r="J109" i="3"/>
  <c r="BK86" i="3"/>
  <c r="J117" i="3"/>
  <c r="J112" i="3"/>
  <c r="BK108" i="3"/>
  <c r="J116" i="3"/>
  <c r="J105" i="3"/>
  <c r="BK111" i="3"/>
  <c r="J85" i="2"/>
  <c r="BK122" i="3"/>
  <c r="J102" i="3"/>
  <c r="J99" i="3"/>
  <c r="BK103" i="3"/>
  <c r="BK91" i="2"/>
  <c r="J88" i="2"/>
  <c r="J103" i="3"/>
  <c r="F36" i="2"/>
  <c r="J115" i="3"/>
  <c r="BK85" i="2"/>
  <c r="J110" i="3"/>
  <c r="J123" i="3"/>
  <c r="BK118" i="3"/>
  <c r="F34" i="2" l="1"/>
  <c r="J33" i="2"/>
  <c r="R113" i="3"/>
  <c r="P85" i="3"/>
  <c r="R84" i="2"/>
  <c r="R83" i="2" s="1"/>
  <c r="R82" i="2" s="1"/>
  <c r="R85" i="3"/>
  <c r="P84" i="2"/>
  <c r="P83" i="2" s="1"/>
  <c r="P82" i="2" s="1"/>
  <c r="AU55" i="1" s="1"/>
  <c r="P107" i="3"/>
  <c r="BK113" i="3"/>
  <c r="J113" i="3"/>
  <c r="J63" i="3"/>
  <c r="T84" i="2"/>
  <c r="T83" i="2" s="1"/>
  <c r="T82" i="2" s="1"/>
  <c r="BK85" i="3"/>
  <c r="T107" i="3"/>
  <c r="BK84" i="2"/>
  <c r="J84" i="2"/>
  <c r="J61" i="2"/>
  <c r="BK107" i="3"/>
  <c r="J107" i="3" s="1"/>
  <c r="J62" i="3" s="1"/>
  <c r="P113" i="3"/>
  <c r="T85" i="3"/>
  <c r="T84" i="3" s="1"/>
  <c r="T83" i="3" s="1"/>
  <c r="R107" i="3"/>
  <c r="T113" i="3"/>
  <c r="BK94" i="2"/>
  <c r="BK83" i="2"/>
  <c r="J83" i="2"/>
  <c r="J60" i="2"/>
  <c r="F55" i="3"/>
  <c r="BG99" i="3"/>
  <c r="BK82" i="2"/>
  <c r="J82" i="2" s="1"/>
  <c r="J59" i="2" s="1"/>
  <c r="J94" i="2"/>
  <c r="J62" i="2"/>
  <c r="J77" i="3"/>
  <c r="E48" i="3"/>
  <c r="BG103" i="3"/>
  <c r="BG109" i="3"/>
  <c r="BG110" i="3"/>
  <c r="BG112" i="3"/>
  <c r="BG114" i="3"/>
  <c r="BG116" i="3"/>
  <c r="BG102" i="3"/>
  <c r="BG105" i="3"/>
  <c r="BG115" i="3"/>
  <c r="BG117" i="3"/>
  <c r="BG118" i="3"/>
  <c r="BG86" i="3"/>
  <c r="BG108" i="3"/>
  <c r="BG111" i="3"/>
  <c r="BG122" i="3"/>
  <c r="BG123" i="3"/>
  <c r="AW55" i="1"/>
  <c r="BG85" i="2"/>
  <c r="AV55" i="1"/>
  <c r="BC55" i="1"/>
  <c r="AZ55" i="1"/>
  <c r="E48" i="2"/>
  <c r="J52" i="2"/>
  <c r="F55" i="2"/>
  <c r="BG88" i="2"/>
  <c r="BG95" i="2"/>
  <c r="BA55" i="1"/>
  <c r="BG91" i="2"/>
  <c r="BD55" i="1"/>
  <c r="F33" i="3"/>
  <c r="AZ56" i="1"/>
  <c r="AZ54" i="1" s="1"/>
  <c r="AV54" i="1" s="1"/>
  <c r="AK29" i="1" s="1"/>
  <c r="F34" i="3"/>
  <c r="BA56" i="1"/>
  <c r="BA54" i="1" s="1"/>
  <c r="AW54" i="1" s="1"/>
  <c r="AK30" i="1" s="1"/>
  <c r="F37" i="3"/>
  <c r="BD56" i="1"/>
  <c r="BD54" i="1"/>
  <c r="W33" i="1" s="1"/>
  <c r="J34" i="3"/>
  <c r="AW56" i="1" s="1"/>
  <c r="F36" i="3"/>
  <c r="BC56" i="1"/>
  <c r="BC54" i="1" s="1"/>
  <c r="W32" i="1" s="1"/>
  <c r="J33" i="3"/>
  <c r="AV56" i="1" s="1"/>
  <c r="BK84" i="3" l="1"/>
  <c r="BK83" i="3"/>
  <c r="J83" i="3"/>
  <c r="J59" i="3"/>
  <c r="R84" i="3"/>
  <c r="R83" i="3"/>
  <c r="P84" i="3"/>
  <c r="P83" i="3"/>
  <c r="AU56" i="1" s="1"/>
  <c r="AU54" i="1" s="1"/>
  <c r="J85" i="3"/>
  <c r="J61" i="3"/>
  <c r="J30" i="2"/>
  <c r="J39" i="2"/>
  <c r="F35" i="3"/>
  <c r="BB56" i="1" s="1"/>
  <c r="F35" i="2"/>
  <c r="BB55" i="1" s="1"/>
  <c r="AT56" i="1"/>
  <c r="AY54" i="1"/>
  <c r="AT55" i="1"/>
  <c r="W29" i="1"/>
  <c r="W30" i="1"/>
  <c r="AT54" i="1"/>
  <c r="J84" i="3" l="1"/>
  <c r="J60" i="3" s="1"/>
  <c r="AG55" i="1"/>
  <c r="AN55" i="1"/>
  <c r="J30" i="3"/>
  <c r="AG56" i="1" s="1"/>
  <c r="AG54" i="1" s="1"/>
  <c r="AK26" i="1" s="1"/>
  <c r="AK35" i="1" s="1"/>
  <c r="BB54" i="1"/>
  <c r="AX54" i="1"/>
  <c r="J39" i="3" l="1"/>
  <c r="AN54" i="1"/>
  <c r="AN56" i="1"/>
  <c r="W31" i="1"/>
</calcChain>
</file>

<file path=xl/sharedStrings.xml><?xml version="1.0" encoding="utf-8"?>
<sst xmlns="http://schemas.openxmlformats.org/spreadsheetml/2006/main" count="1431" uniqueCount="427">
  <si>
    <t>Export Komplet</t>
  </si>
  <si>
    <t>VZ</t>
  </si>
  <si>
    <t>2.0</t>
  </si>
  <si>
    <t>ZAMOK</t>
  </si>
  <si>
    <t>False</t>
  </si>
  <si>
    <t>{fa753a41-66bd-4073-ae8f-8722d1f65694}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</si>
  <si>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</si>
  <si>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</si>
  <si>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</si>
  <si>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</si>
  <si>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</si>
  <si>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</si>
  <si>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</si>
  <si>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</si>
  <si>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12/2025-1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</si>
  <si>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</si>
  <si>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</si>
  <si>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Předměřice nad Labem, odstranění nánosů v ř.km 99,225 - 999,460 - zadání</t>
  </si>
  <si>
    <t>KSO:</t>
  </si>
  <si>
    <t>833</t>
  </si>
  <si>
    <t>CC-CZ:</t>
  </si>
  <si>
    <t/>
  </si>
  <si>
    <t>Místo:</t>
  </si>
  <si>
    <t>Předměřice nad Labem</t>
  </si>
  <si>
    <t>Datum:</t>
  </si>
  <si>
    <t>16. 4. 2025</t>
  </si>
  <si>
    <t>CZ-CPV:</t>
  </si>
  <si>
    <t>50000000-5</t>
  </si>
  <si>
    <t>CZ-CPA:</t>
  </si>
  <si>
    <t>43</t>
  </si>
  <si>
    <t>Zadavatel:</t>
  </si>
  <si>
    <t>IČ:</t>
  </si>
  <si>
    <t>Povodí Labe, státní podnik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</si>
  <si>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</si>
  <si>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</si>
  <si>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</si>
  <si>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</si>
  <si>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</si>
  <si>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</si>
  <si>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</si>
  <si>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Lukáš Táborský, DiS.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</si>
  <si>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</si>
  <si>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</si>
  <si>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</si>
  <si>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</si>
  <si>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</si>
  <si>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</si>
  <si>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</si>
  <si>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</si>
  <si>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</si>
  <si>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</si>
  <si>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</si>
  <si>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</si>
  <si>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</si>
  <si>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</si>
  <si>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</si>
  <si>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</si>
  <si>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</si>
  <si>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</si>
  <si>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</si>
  <si>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</si>
  <si>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</si>
  <si>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</si>
  <si>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</si>
  <si>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</si>
  <si>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</si>
  <si>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</si>
  <si>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</si>
  <si>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</si>
  <si>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</si>
  <si>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</si>
  <si>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</si>
  <si>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</si>
  <si>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</si>
  <si>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</si>
  <si>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</si>
  <si>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</si>
  <si>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</si>
  <si>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</si>
  <si>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</si>
  <si>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</si>
  <si>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</si>
  <si>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</si>
  <si>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Odtěžení nánosů</t>
  </si>
  <si>
    <t>STA</t>
  </si>
  <si>
    <t>{5a3d9483-ef0e-487d-b4db-06f8173bb255}</t>
  </si>
  <si>
    <t>2</t>
  </si>
  <si>
    <t xml:space="preserve">VON - Vedlejší a ostatní náklady </t>
  </si>
  <si>
    <t>{5dcccfd1-fc38-4999-b854-77a08d82b051}</t>
  </si>
  <si>
    <t>KRYCÍ LIST SOUPISU PRACÍ</t>
  </si>
  <si>
    <t>Objekt:</t>
  </si>
  <si>
    <t>1 - SO 01 - Odtěžení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</si>
  <si>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</si>
  <si>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</si>
  <si>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</si>
  <si>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</si>
  <si>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</si>
  <si>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</si>
  <si>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</si>
  <si>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</si>
  <si>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</si>
  <si>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</si>
  <si>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</si>
  <si>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</si>
  <si>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</si>
  <si>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</si>
  <si>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</si>
  <si>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</si>
  <si>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</si>
  <si>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</si>
  <si>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</si>
  <si>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</si>
  <si>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</si>
  <si>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</si>
  <si>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</si>
  <si>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</si>
  <si>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</t>
  </si>
  <si>
    <t>K</t>
  </si>
  <si>
    <t>AGR 01.1.1</t>
  </si>
  <si>
    <t>Vytěžení nánosů</t>
  </si>
  <si>
    <t>m3</t>
  </si>
  <si>
    <t>4</t>
  </si>
  <si>
    <t>-1820946199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</si>
  <si>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</si>
  <si>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(např. jímky, hrázky a rýhy pro odklon proudu, vysakovací laguny, čerpání vody apod.)._x000D_
_x000D_
Položka se vztahuje pro jakoukoliv třídu těžitelnosti zeminy i horniny, včetně ručního provádění prací v ochranných pásmech inženýrských sítí a v omezených prostorách, např. pod mosty.</t>
  </si>
  <si>
    <t>VV</t>
  </si>
  <si>
    <t>5640</t>
  </si>
  <si>
    <t>9</t>
  </si>
  <si>
    <t>AGR 01.1.2</t>
  </si>
  <si>
    <t>Přemístění a manpulace s vytěženým materiálem vodorovně i svisle (na meziskládku, k využití, k likvidaci, ...) včetně případného naložení</t>
  </si>
  <si>
    <t>-440047698</t>
  </si>
  <si>
    <t>Poznámka k položce:_x000D_
Položka se vztahuje pro jakoukoliv třídu těžitelnosti zeminy i horniny a platí pro výkopek i sypaninu.</t>
  </si>
  <si>
    <t>"Nutno přemístit na meziskládku k vysáknutí a průzkumu" 5640</t>
  </si>
  <si>
    <t>10</t>
  </si>
  <si>
    <t>AGR 01.1.3</t>
  </si>
  <si>
    <t>Likvidace vytěženého materiálu včetně případného poplatku za uložení</t>
  </si>
  <si>
    <t>959078599</t>
  </si>
  <si>
    <t>Poznámka k položce:_x000D_
V PŘÍPADĚ ODKUPU TUTO POLOŽKU NEVYPLŇUJTE!_x000D_
Při odkupu vyzískaného říčního materiálu uveďtě jednotkovou cenu pouze v položce AGR 01.1.4. Jednotkovou cenu položky AGR 01.1.3 nevyplňujte!_x000D_
_x000D_
Likvidace v souladu se zákonem č. 541/2020 Sb., o odpadech a jeho prováděcími předpisy.</t>
  </si>
  <si>
    <t>VRN5</t>
  </si>
  <si>
    <t>Výzisk celkem</t>
  </si>
  <si>
    <t>11</t>
  </si>
  <si>
    <t>AGR 01.1.4</t>
  </si>
  <si>
    <t>Odkup vyzískaného říčního materiálu</t>
  </si>
  <si>
    <t>2094239309</t>
  </si>
  <si>
    <t>Poznámka k položce:_x000D_
V PŘÍPADĚ LIKVIDACE TUTO POLOŽKU NEVYPLŇUJTE!_x000D_
Při likvidaci vytěženého materiálu uveďtě jednotkovou cenu pouze v položce AGR 01.1.3. Jednotkovou cenu položky AGR 01.1.4 nevyplňujte!_x000D_
_x000D_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prostředí._x000D_
_x000D_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</si>
  <si>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-5640</t>
  </si>
  <si>
    <t xml:space="preserve">2 - VON - Vedlejší a ostatní náklady 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</si>
  <si>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</si>
  <si>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</si>
  <si>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</si>
  <si>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</si>
  <si>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</si>
  <si>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</si>
  <si>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</si>
  <si>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</si>
  <si>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</si>
  <si>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</si>
  <si>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</si>
  <si>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</si>
  <si>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-14489887</t>
  </si>
  <si>
    <t>- zajištění místnosti pro TDI v ZS vč. jejího vybavení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</si>
  <si>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</si>
  <si>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</si>
  <si>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</si>
  <si>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</si>
  <si>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</si>
  <si>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</si>
  <si>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</si>
  <si>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</si>
  <si>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</si>
  <si>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</si>
  <si>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01132</t>
  </si>
  <si>
    <t xml:space="preserve">Uvedení plochy zařízení staveniště do původní stavu vč zatravnění </t>
  </si>
  <si>
    <t>994109944</t>
  </si>
  <si>
    <t>"obnova ploch po dokončení stavby - vyčištění ,vyrovnání ,urovnání  a popř.zatravnění "</t>
  </si>
  <si>
    <t>3</t>
  </si>
  <si>
    <t>0610</t>
  </si>
  <si>
    <t>Mytí kol vozidel před výjezdem na komunikaci</t>
  </si>
  <si>
    <t>kompl</t>
  </si>
  <si>
    <t>1348389941</t>
  </si>
  <si>
    <t>0620</t>
  </si>
  <si>
    <t xml:space="preserve">Čištění navazuijící komunikace v průběhu celé stavby a po jejím dokončení </t>
  </si>
  <si>
    <t>371178095</t>
  </si>
  <si>
    <t>"čištění navazující komunikace v průběhu  celé stavby a po jejím dokončení  " 1</t>
  </si>
  <si>
    <t>5</t>
  </si>
  <si>
    <t>0621</t>
  </si>
  <si>
    <t>Zajištění obnovy stávající komunikace v případě jejího poškození</t>
  </si>
  <si>
    <t>komplet</t>
  </si>
  <si>
    <t>-189843989</t>
  </si>
  <si>
    <t>" obnova stávající  komunikace při jejím případném porušení" 1</t>
  </si>
  <si>
    <t>02</t>
  </si>
  <si>
    <t>Projektová dokumentace - ostatní náklady</t>
  </si>
  <si>
    <t>6</t>
  </si>
  <si>
    <t>012303050</t>
  </si>
  <si>
    <t>Pasportizace dotčených pozemků, před, během a po dokončení stavebních prací</t>
  </si>
  <si>
    <t>167309293</t>
  </si>
  <si>
    <t>7</t>
  </si>
  <si>
    <t>012303000.</t>
  </si>
  <si>
    <t xml:space="preserve">Geodetické práce - zaměření skutečného stavu před realizací a po provedení stavby </t>
  </si>
  <si>
    <t>-1640166496</t>
  </si>
  <si>
    <t>013254000</t>
  </si>
  <si>
    <t xml:space="preserve">Dokumentace skutečného provedení stavby </t>
  </si>
  <si>
    <t>kus</t>
  </si>
  <si>
    <t>1709611043</t>
  </si>
  <si>
    <t>0210</t>
  </si>
  <si>
    <t>Vypracování Plánu opatření pro případ havárie</t>
  </si>
  <si>
    <t>944213172</t>
  </si>
  <si>
    <t>0221</t>
  </si>
  <si>
    <t>Zpracování povodňového plánu stavby dle §71 zákona č. 254/2001 Sb. včetně zajištění schválení příslušnými orgány správy a Povodím Labe, státní podnik</t>
  </si>
  <si>
    <t>-820575834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</si>
  <si>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</si>
  <si>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</si>
  <si>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</si>
  <si>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</si>
  <si>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262144</t>
  </si>
  <si>
    <t>1916011369</t>
  </si>
  <si>
    <t>062</t>
  </si>
  <si>
    <t>Dopravní opatření dle vyjádření Správy silnic</t>
  </si>
  <si>
    <t>-739562680</t>
  </si>
  <si>
    <t>13</t>
  </si>
  <si>
    <t>088</t>
  </si>
  <si>
    <t>Průzkum zvláště chráněných živočichů, případný transport a opatření dle vyjádření.</t>
  </si>
  <si>
    <t>-409899163</t>
  </si>
  <si>
    <t>14</t>
  </si>
  <si>
    <t>091</t>
  </si>
  <si>
    <t>Zajištění souhlasu se zvláštním užíváním komunikací</t>
  </si>
  <si>
    <t>1866614333</t>
  </si>
  <si>
    <t>15</t>
  </si>
  <si>
    <t>092</t>
  </si>
  <si>
    <t>Zajištění dopravně inženýrských opatření</t>
  </si>
  <si>
    <t>1201281071</t>
  </si>
  <si>
    <t xml:space="preserve">- zřízení a likvidace dopravního značení  vč případné světelné signalizace </t>
  </si>
  <si>
    <t>- zajištění vydání dopravně-inženýrského rozhodnutí</t>
  </si>
  <si>
    <t>16</t>
  </si>
  <si>
    <t>094</t>
  </si>
  <si>
    <t>Zajištění vytyčení veškerých podzemních sití</t>
  </si>
  <si>
    <t>1120964331</t>
  </si>
  <si>
    <t>17</t>
  </si>
  <si>
    <t>095</t>
  </si>
  <si>
    <t>Zajištění šetření o podzemních sítích vč. zajištění nových vyjádření v případě, že před realizací pozbyly platnosti</t>
  </si>
  <si>
    <t>-126205410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</si>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</sst>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25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2" t="s">
        <v>14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3"/>
      <c r="AQ5" s="23"/>
      <c r="AR5" s="21"/>
      <c r="BE5" s="309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4" t="s">
        <v>17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3"/>
      <c r="AQ6" s="23"/>
      <c r="AR6" s="21"/>
      <c r="BE6" s="310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10"/>
      <c r="BS7" s="18" t="s">
        <v>6</v>
      </c>
    </row>
    <row r="8" spans="1:74" s="1" customFormat="1" ht="12" customHeight="1" x14ac:dyDescent="0.2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10"/>
      <c r="BS8" s="18" t="s">
        <v>6</v>
      </c>
    </row>
    <row r="9" spans="1:74" s="1" customFormat="1" ht="29.25" customHeight="1" x14ac:dyDescent="0.2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10"/>
      <c r="BS9" s="18" t="s">
        <v>6</v>
      </c>
    </row>
    <row r="10" spans="1:74" s="1" customFormat="1" ht="12" customHeight="1" x14ac:dyDescent="0.2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21</v>
      </c>
      <c r="AO10" s="23"/>
      <c r="AP10" s="23"/>
      <c r="AQ10" s="23"/>
      <c r="AR10" s="21"/>
      <c r="BE10" s="310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33</v>
      </c>
      <c r="AL11" s="23"/>
      <c r="AM11" s="23"/>
      <c r="AN11" s="28" t="s">
        <v>21</v>
      </c>
      <c r="AO11" s="23"/>
      <c r="AP11" s="23"/>
      <c r="AQ11" s="23"/>
      <c r="AR11" s="21"/>
      <c r="BE11" s="310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0"/>
      <c r="BS12" s="18" t="s">
        <v>6</v>
      </c>
    </row>
    <row r="13" spans="1:74" s="1" customFormat="1" ht="12" customHeight="1" x14ac:dyDescent="0.2">
      <c r="B13" s="22"/>
      <c r="C13" s="23"/>
      <c r="D13" s="30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35</v>
      </c>
      <c r="AO13" s="23"/>
      <c r="AP13" s="23"/>
      <c r="AQ13" s="23"/>
      <c r="AR13" s="21"/>
      <c r="BE13" s="310"/>
      <c r="BS13" s="18" t="s">
        <v>6</v>
      </c>
    </row>
    <row r="14" spans="1:74" ht="12.75" x14ac:dyDescent="0.2">
      <c r="B14" s="22"/>
      <c r="C14" s="23"/>
      <c r="D14" s="23"/>
      <c r="E14" s="315" t="s">
        <v>35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0" t="s">
        <v>33</v>
      </c>
      <c r="AL14" s="23"/>
      <c r="AM14" s="23"/>
      <c r="AN14" s="33" t="s">
        <v>35</v>
      </c>
      <c r="AO14" s="23"/>
      <c r="AP14" s="23"/>
      <c r="AQ14" s="23"/>
      <c r="AR14" s="21"/>
      <c r="BE14" s="310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0"/>
      <c r="BS15" s="18" t="s">
        <v>4</v>
      </c>
    </row>
    <row r="16" spans="1:74" s="1" customFormat="1" ht="12" customHeight="1" x14ac:dyDescent="0.2">
      <c r="B16" s="22"/>
      <c r="C16" s="23"/>
      <c r="D16" s="30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21</v>
      </c>
      <c r="AO16" s="23"/>
      <c r="AP16" s="23"/>
      <c r="AQ16" s="23"/>
      <c r="AR16" s="21"/>
      <c r="BE16" s="310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33</v>
      </c>
      <c r="AL17" s="23"/>
      <c r="AM17" s="23"/>
      <c r="AN17" s="28" t="s">
        <v>21</v>
      </c>
      <c r="AO17" s="23"/>
      <c r="AP17" s="23"/>
      <c r="AQ17" s="23"/>
      <c r="AR17" s="21"/>
      <c r="BE17" s="310"/>
      <c r="BS17" s="18" t="s">
        <v>38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0"/>
      <c r="BS18" s="18" t="s">
        <v>6</v>
      </c>
    </row>
    <row r="19" spans="1:71" s="1" customFormat="1" ht="12" customHeight="1" x14ac:dyDescent="0.2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21</v>
      </c>
      <c r="AO19" s="23"/>
      <c r="AP19" s="23"/>
      <c r="AQ19" s="23"/>
      <c r="AR19" s="21"/>
      <c r="BE19" s="310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33</v>
      </c>
      <c r="AL20" s="23"/>
      <c r="AM20" s="23"/>
      <c r="AN20" s="28" t="s">
        <v>21</v>
      </c>
      <c r="AO20" s="23"/>
      <c r="AP20" s="23"/>
      <c r="AQ20" s="23"/>
      <c r="AR20" s="21"/>
      <c r="BE20" s="310"/>
      <c r="BS20" s="18" t="s">
        <v>4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0"/>
    </row>
    <row r="22" spans="1:71" s="1" customFormat="1" ht="12" customHeight="1" x14ac:dyDescent="0.2">
      <c r="B22" s="22"/>
      <c r="C22" s="23"/>
      <c r="D22" s="30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0"/>
    </row>
    <row r="23" spans="1:71" s="1" customFormat="1" ht="47.25" customHeight="1" x14ac:dyDescent="0.2">
      <c r="B23" s="22"/>
      <c r="C23" s="23"/>
      <c r="D23" s="23"/>
      <c r="E23" s="317" t="s">
        <v>42</v>
      </c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23"/>
      <c r="AP23" s="23"/>
      <c r="AQ23" s="23"/>
      <c r="AR23" s="21"/>
      <c r="BE23" s="310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0"/>
    </row>
    <row r="25" spans="1:71" s="1" customFormat="1" ht="6.95" customHeight="1" x14ac:dyDescent="0.2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10"/>
    </row>
    <row r="26" spans="1:71" s="2" customFormat="1" ht="25.9" customHeight="1" x14ac:dyDescent="0.2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18">
        <f>ROUND(AG54,2)</f>
        <v>0</v>
      </c>
      <c r="AL26" s="319"/>
      <c r="AM26" s="319"/>
      <c r="AN26" s="319"/>
      <c r="AO26" s="319"/>
      <c r="AP26" s="38"/>
      <c r="AQ26" s="38"/>
      <c r="AR26" s="41"/>
      <c r="BE26" s="310"/>
    </row>
    <row r="27" spans="1:71" s="2" customFormat="1" ht="6.95" customHeight="1" x14ac:dyDescent="0.2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10"/>
    </row>
    <row r="28" spans="1:71" s="2" customFormat="1" ht="12.75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20" t="s">
        <v>44</v>
      </c>
      <c r="M28" s="320"/>
      <c r="N28" s="320"/>
      <c r="O28" s="320"/>
      <c r="P28" s="320"/>
      <c r="Q28" s="38"/>
      <c r="R28" s="38"/>
      <c r="S28" s="38"/>
      <c r="T28" s="38"/>
      <c r="U28" s="38"/>
      <c r="V28" s="38"/>
      <c r="W28" s="320" t="s">
        <v>45</v>
      </c>
      <c r="X28" s="320"/>
      <c r="Y28" s="320"/>
      <c r="Z28" s="320"/>
      <c r="AA28" s="320"/>
      <c r="AB28" s="320"/>
      <c r="AC28" s="320"/>
      <c r="AD28" s="320"/>
      <c r="AE28" s="320"/>
      <c r="AF28" s="38"/>
      <c r="AG28" s="38"/>
      <c r="AH28" s="38"/>
      <c r="AI28" s="38"/>
      <c r="AJ28" s="38"/>
      <c r="AK28" s="320" t="s">
        <v>46</v>
      </c>
      <c r="AL28" s="320"/>
      <c r="AM28" s="320"/>
      <c r="AN28" s="320"/>
      <c r="AO28" s="320"/>
      <c r="AP28" s="38"/>
      <c r="AQ28" s="38"/>
      <c r="AR28" s="41"/>
      <c r="BE28" s="310"/>
    </row>
    <row r="29" spans="1:71" s="3" customFormat="1" ht="14.45" customHeight="1" x14ac:dyDescent="0.2">
      <c r="B29" s="42"/>
      <c r="C29" s="43"/>
      <c r="D29" s="30" t="s">
        <v>47</v>
      </c>
      <c r="E29" s="43"/>
      <c r="F29" s="30" t="s">
        <v>48</v>
      </c>
      <c r="G29" s="43"/>
      <c r="H29" s="43"/>
      <c r="I29" s="43"/>
      <c r="J29" s="43"/>
      <c r="K29" s="43"/>
      <c r="L29" s="323">
        <v>0.21</v>
      </c>
      <c r="M29" s="322"/>
      <c r="N29" s="322"/>
      <c r="O29" s="322"/>
      <c r="P29" s="322"/>
      <c r="Q29" s="43"/>
      <c r="R29" s="43"/>
      <c r="S29" s="43"/>
      <c r="T29" s="43"/>
      <c r="U29" s="43"/>
      <c r="V29" s="43"/>
      <c r="W29" s="321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43"/>
      <c r="AG29" s="43"/>
      <c r="AH29" s="43"/>
      <c r="AI29" s="43"/>
      <c r="AJ29" s="43"/>
      <c r="AK29" s="321">
        <f>ROUND(AV54, 2)</f>
        <v>0</v>
      </c>
      <c r="AL29" s="322"/>
      <c r="AM29" s="322"/>
      <c r="AN29" s="322"/>
      <c r="AO29" s="322"/>
      <c r="AP29" s="43"/>
      <c r="AQ29" s="43"/>
      <c r="AR29" s="44"/>
      <c r="BE29" s="311"/>
    </row>
    <row r="30" spans="1:71" s="3" customFormat="1" ht="14.45" customHeight="1" x14ac:dyDescent="0.2">
      <c r="B30" s="42"/>
      <c r="C30" s="43"/>
      <c r="D30" s="43"/>
      <c r="E30" s="43"/>
      <c r="F30" s="30" t="s">
        <v>49</v>
      </c>
      <c r="G30" s="43"/>
      <c r="H30" s="43"/>
      <c r="I30" s="43"/>
      <c r="J30" s="43"/>
      <c r="K30" s="43"/>
      <c r="L30" s="323">
        <v>0.12</v>
      </c>
      <c r="M30" s="322"/>
      <c r="N30" s="322"/>
      <c r="O30" s="322"/>
      <c r="P30" s="322"/>
      <c r="Q30" s="43"/>
      <c r="R30" s="43"/>
      <c r="S30" s="43"/>
      <c r="T30" s="43"/>
      <c r="U30" s="43"/>
      <c r="V30" s="43"/>
      <c r="W30" s="321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43"/>
      <c r="AG30" s="43"/>
      <c r="AH30" s="43"/>
      <c r="AI30" s="43"/>
      <c r="AJ30" s="43"/>
      <c r="AK30" s="321">
        <f>ROUND(AW54, 2)</f>
        <v>0</v>
      </c>
      <c r="AL30" s="322"/>
      <c r="AM30" s="322"/>
      <c r="AN30" s="322"/>
      <c r="AO30" s="322"/>
      <c r="AP30" s="43"/>
      <c r="AQ30" s="43"/>
      <c r="AR30" s="44"/>
      <c r="BE30" s="311"/>
    </row>
    <row r="31" spans="1:71" s="3" customFormat="1" ht="14.45" customHeight="1" x14ac:dyDescent="0.2">
      <c r="B31" s="42"/>
      <c r="C31" s="43"/>
      <c r="D31" s="43"/>
      <c r="E31" s="43"/>
      <c r="F31" s="30" t="s">
        <v>50</v>
      </c>
      <c r="G31" s="43"/>
      <c r="H31" s="43"/>
      <c r="I31" s="43"/>
      <c r="J31" s="43"/>
      <c r="K31" s="43"/>
      <c r="L31" s="323">
        <v>0.21</v>
      </c>
      <c r="M31" s="322"/>
      <c r="N31" s="322"/>
      <c r="O31" s="322"/>
      <c r="P31" s="322"/>
      <c r="Q31" s="43"/>
      <c r="R31" s="43"/>
      <c r="S31" s="43"/>
      <c r="T31" s="43"/>
      <c r="U31" s="43"/>
      <c r="V31" s="43"/>
      <c r="W31" s="321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43"/>
      <c r="AG31" s="43"/>
      <c r="AH31" s="43"/>
      <c r="AI31" s="43"/>
      <c r="AJ31" s="43"/>
      <c r="AK31" s="321">
        <v>0</v>
      </c>
      <c r="AL31" s="322"/>
      <c r="AM31" s="322"/>
      <c r="AN31" s="322"/>
      <c r="AO31" s="322"/>
      <c r="AP31" s="43"/>
      <c r="AQ31" s="43"/>
      <c r="AR31" s="44"/>
      <c r="BE31" s="311"/>
    </row>
    <row r="32" spans="1:71" s="3" customFormat="1" ht="14.45" customHeight="1" x14ac:dyDescent="0.2">
      <c r="B32" s="42"/>
      <c r="C32" s="43"/>
      <c r="D32" s="43"/>
      <c r="E32" s="43"/>
      <c r="F32" s="30" t="s">
        <v>51</v>
      </c>
      <c r="G32" s="43"/>
      <c r="H32" s="43"/>
      <c r="I32" s="43"/>
      <c r="J32" s="43"/>
      <c r="K32" s="43"/>
      <c r="L32" s="323">
        <v>0.12</v>
      </c>
      <c r="M32" s="322"/>
      <c r="N32" s="322"/>
      <c r="O32" s="322"/>
      <c r="P32" s="322"/>
      <c r="Q32" s="43"/>
      <c r="R32" s="43"/>
      <c r="S32" s="43"/>
      <c r="T32" s="43"/>
      <c r="U32" s="43"/>
      <c r="V32" s="43"/>
      <c r="W32" s="321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43"/>
      <c r="AG32" s="43"/>
      <c r="AH32" s="43"/>
      <c r="AI32" s="43"/>
      <c r="AJ32" s="43"/>
      <c r="AK32" s="321">
        <v>0</v>
      </c>
      <c r="AL32" s="322"/>
      <c r="AM32" s="322"/>
      <c r="AN32" s="322"/>
      <c r="AO32" s="322"/>
      <c r="AP32" s="43"/>
      <c r="AQ32" s="43"/>
      <c r="AR32" s="44"/>
      <c r="BE32" s="311"/>
    </row>
    <row r="33" spans="1:57" s="3" customFormat="1" ht="14.45" hidden="1" customHeight="1" x14ac:dyDescent="0.2">
      <c r="B33" s="42"/>
      <c r="C33" s="43"/>
      <c r="D33" s="43"/>
      <c r="E33" s="43"/>
      <c r="F33" s="30" t="s">
        <v>52</v>
      </c>
      <c r="G33" s="43"/>
      <c r="H33" s="43"/>
      <c r="I33" s="43"/>
      <c r="J33" s="43"/>
      <c r="K33" s="43"/>
      <c r="L33" s="323">
        <v>0</v>
      </c>
      <c r="M33" s="322"/>
      <c r="N33" s="322"/>
      <c r="O33" s="322"/>
      <c r="P33" s="322"/>
      <c r="Q33" s="43"/>
      <c r="R33" s="43"/>
      <c r="S33" s="43"/>
      <c r="T33" s="43"/>
      <c r="U33" s="43"/>
      <c r="V33" s="43"/>
      <c r="W33" s="321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43"/>
      <c r="AG33" s="43"/>
      <c r="AH33" s="43"/>
      <c r="AI33" s="43"/>
      <c r="AJ33" s="43"/>
      <c r="AK33" s="321">
        <v>0</v>
      </c>
      <c r="AL33" s="322"/>
      <c r="AM33" s="322"/>
      <c r="AN33" s="322"/>
      <c r="AO33" s="322"/>
      <c r="AP33" s="43"/>
      <c r="AQ33" s="43"/>
      <c r="AR33" s="44"/>
    </row>
    <row r="34" spans="1:57" s="2" customFormat="1" ht="6.95" customHeight="1" x14ac:dyDescent="0.2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 x14ac:dyDescent="0.2">
      <c r="A35" s="36"/>
      <c r="B35" s="37"/>
      <c r="C35" s="45"/>
      <c r="D35" s="46" t="s">
        <v>53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54</v>
      </c>
      <c r="U35" s="47"/>
      <c r="V35" s="47"/>
      <c r="W35" s="47"/>
      <c r="X35" s="324" t="s">
        <v>55</v>
      </c>
      <c r="Y35" s="325"/>
      <c r="Z35" s="325"/>
      <c r="AA35" s="325"/>
      <c r="AB35" s="325"/>
      <c r="AC35" s="47"/>
      <c r="AD35" s="47"/>
      <c r="AE35" s="47"/>
      <c r="AF35" s="47"/>
      <c r="AG35" s="47"/>
      <c r="AH35" s="47"/>
      <c r="AI35" s="47"/>
      <c r="AJ35" s="47"/>
      <c r="AK35" s="326">
        <f>SUM(AK26:AK33)</f>
        <v>0</v>
      </c>
      <c r="AL35" s="325"/>
      <c r="AM35" s="325"/>
      <c r="AN35" s="325"/>
      <c r="AO35" s="327"/>
      <c r="AP35" s="45"/>
      <c r="AQ35" s="45"/>
      <c r="AR35" s="41"/>
      <c r="BE35" s="36"/>
    </row>
    <row r="36" spans="1:57" s="2" customFormat="1" ht="6.95" customHeight="1" x14ac:dyDescent="0.2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 x14ac:dyDescent="0.2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 x14ac:dyDescent="0.2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 x14ac:dyDescent="0.2">
      <c r="A42" s="36"/>
      <c r="B42" s="37"/>
      <c r="C42" s="24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 x14ac:dyDescent="0.2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 x14ac:dyDescent="0.2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12/2025-1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 x14ac:dyDescent="0.2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28" t="str">
        <f>K6</f>
        <v>VD Předměřice nad Labem, odstranění nánosů v ř.km 99,225 - 999,460 - zadání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8"/>
      <c r="AQ45" s="58"/>
      <c r="AR45" s="59"/>
    </row>
    <row r="46" spans="1:57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 x14ac:dyDescent="0.2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Předměřice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30" t="str">
        <f>IF(AN8= "","",AN8)</f>
        <v>16. 4. 2025</v>
      </c>
      <c r="AN47" s="330"/>
      <c r="AO47" s="38"/>
      <c r="AP47" s="38"/>
      <c r="AQ47" s="38"/>
      <c r="AR47" s="41"/>
      <c r="BE47" s="36"/>
    </row>
    <row r="48" spans="1:57" s="2" customFormat="1" ht="6.95" customHeight="1" x14ac:dyDescent="0.2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 x14ac:dyDescent="0.2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Povodí Labe, státní podnik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36</v>
      </c>
      <c r="AJ49" s="38"/>
      <c r="AK49" s="38"/>
      <c r="AL49" s="38"/>
      <c r="AM49" s="331" t="str">
        <f>IF(E17="","",E17)</f>
        <v xml:space="preserve"> </v>
      </c>
      <c r="AN49" s="332"/>
      <c r="AO49" s="332"/>
      <c r="AP49" s="332"/>
      <c r="AQ49" s="38"/>
      <c r="AR49" s="41"/>
      <c r="AS49" s="333" t="s">
        <v>57</v>
      </c>
      <c r="AT49" s="334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 x14ac:dyDescent="0.2">
      <c r="A50" s="36"/>
      <c r="B50" s="37"/>
      <c r="C50" s="30" t="s">
        <v>34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39</v>
      </c>
      <c r="AJ50" s="38"/>
      <c r="AK50" s="38"/>
      <c r="AL50" s="38"/>
      <c r="AM50" s="331" t="str">
        <f>IF(E20="","",E20)</f>
        <v>Lukáš Táborský, DiS.</v>
      </c>
      <c r="AN50" s="332"/>
      <c r="AO50" s="332"/>
      <c r="AP50" s="332"/>
      <c r="AQ50" s="38"/>
      <c r="AR50" s="41"/>
      <c r="AS50" s="335"/>
      <c r="AT50" s="336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37"/>
      <c r="AT51" s="338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 x14ac:dyDescent="0.2">
      <c r="A52" s="36"/>
      <c r="B52" s="37"/>
      <c r="C52" s="339" t="s">
        <v>58</v>
      </c>
      <c r="D52" s="340"/>
      <c r="E52" s="340"/>
      <c r="F52" s="340"/>
      <c r="G52" s="340"/>
      <c r="H52" s="68"/>
      <c r="I52" s="341" t="s">
        <v>59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2" t="s">
        <v>60</v>
      </c>
      <c r="AH52" s="340"/>
      <c r="AI52" s="340"/>
      <c r="AJ52" s="340"/>
      <c r="AK52" s="340"/>
      <c r="AL52" s="340"/>
      <c r="AM52" s="340"/>
      <c r="AN52" s="341" t="s">
        <v>61</v>
      </c>
      <c r="AO52" s="340"/>
      <c r="AP52" s="340"/>
      <c r="AQ52" s="69" t="s">
        <v>62</v>
      </c>
      <c r="AR52" s="41"/>
      <c r="AS52" s="70" t="s">
        <v>63</v>
      </c>
      <c r="AT52" s="71" t="s">
        <v>64</v>
      </c>
      <c r="AU52" s="71" t="s">
        <v>65</v>
      </c>
      <c r="AV52" s="71" t="s">
        <v>66</v>
      </c>
      <c r="AW52" s="71" t="s">
        <v>67</v>
      </c>
      <c r="AX52" s="71" t="s">
        <v>68</v>
      </c>
      <c r="AY52" s="71" t="s">
        <v>69</v>
      </c>
      <c r="AZ52" s="71" t="s">
        <v>70</v>
      </c>
      <c r="BA52" s="71" t="s">
        <v>71</v>
      </c>
      <c r="BB52" s="71" t="s">
        <v>72</v>
      </c>
      <c r="BC52" s="71" t="s">
        <v>73</v>
      </c>
      <c r="BD52" s="72" t="s">
        <v>74</v>
      </c>
      <c r="BE52" s="36"/>
    </row>
    <row r="53" spans="1:91" s="2" customFormat="1" ht="10.9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 x14ac:dyDescent="0.2">
      <c r="B54" s="76"/>
      <c r="C54" s="77" t="s">
        <v>75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6">
        <f>ROUND(SUM(AG55:AG56),2)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80" t="s">
        <v>21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76</v>
      </c>
      <c r="BT54" s="86" t="s">
        <v>77</v>
      </c>
      <c r="BU54" s="87" t="s">
        <v>78</v>
      </c>
      <c r="BV54" s="86" t="s">
        <v>79</v>
      </c>
      <c r="BW54" s="86" t="s">
        <v>5</v>
      </c>
      <c r="BX54" s="86" t="s">
        <v>80</v>
      </c>
      <c r="CL54" s="86" t="s">
        <v>19</v>
      </c>
    </row>
    <row r="55" spans="1:91" s="7" customFormat="1" ht="16.5" customHeight="1" x14ac:dyDescent="0.2">
      <c r="A55" s="88" t="s">
        <v>81</v>
      </c>
      <c r="B55" s="89"/>
      <c r="C55" s="90"/>
      <c r="D55" s="345" t="s">
        <v>82</v>
      </c>
      <c r="E55" s="345"/>
      <c r="F55" s="345"/>
      <c r="G55" s="345"/>
      <c r="H55" s="345"/>
      <c r="I55" s="91"/>
      <c r="J55" s="345" t="s">
        <v>83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'1 - SO 01 - Odtěžení nánosů'!J30</f>
        <v>0</v>
      </c>
      <c r="AH55" s="344"/>
      <c r="AI55" s="344"/>
      <c r="AJ55" s="344"/>
      <c r="AK55" s="344"/>
      <c r="AL55" s="344"/>
      <c r="AM55" s="344"/>
      <c r="AN55" s="343">
        <f>SUM(AG55,AT55)</f>
        <v>0</v>
      </c>
      <c r="AO55" s="344"/>
      <c r="AP55" s="344"/>
      <c r="AQ55" s="92" t="s">
        <v>84</v>
      </c>
      <c r="AR55" s="93"/>
      <c r="AS55" s="94">
        <v>0</v>
      </c>
      <c r="AT55" s="95">
        <f>ROUND(SUM(AV55:AW55),2)</f>
        <v>0</v>
      </c>
      <c r="AU55" s="96">
        <f>'1 - SO 01 - Odtěžení nánosů'!P82</f>
        <v>0</v>
      </c>
      <c r="AV55" s="95">
        <f>'1 - SO 01 - Odtěžení nánosů'!J33</f>
        <v>0</v>
      </c>
      <c r="AW55" s="95">
        <f>'1 - SO 01 - Odtěžení nánosů'!J34</f>
        <v>0</v>
      </c>
      <c r="AX55" s="95">
        <f>'1 - SO 01 - Odtěžení nánosů'!J35</f>
        <v>0</v>
      </c>
      <c r="AY55" s="95">
        <f>'1 - SO 01 - Odtěžení nánosů'!J36</f>
        <v>0</v>
      </c>
      <c r="AZ55" s="95">
        <f>'1 - SO 01 - Odtěžení nánosů'!F33</f>
        <v>0</v>
      </c>
      <c r="BA55" s="95">
        <f>'1 - SO 01 - Odtěžení nánosů'!F34</f>
        <v>0</v>
      </c>
      <c r="BB55" s="95">
        <f>'1 - SO 01 - Odtěžení nánosů'!F35</f>
        <v>0</v>
      </c>
      <c r="BC55" s="95">
        <f>'1 - SO 01 - Odtěžení nánosů'!F36</f>
        <v>0</v>
      </c>
      <c r="BD55" s="97">
        <f>'1 - SO 01 - Odtěžení nánosů'!F37</f>
        <v>0</v>
      </c>
      <c r="BT55" s="98" t="s">
        <v>82</v>
      </c>
      <c r="BV55" s="98" t="s">
        <v>79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 x14ac:dyDescent="0.2">
      <c r="A56" s="88" t="s">
        <v>81</v>
      </c>
      <c r="B56" s="89"/>
      <c r="C56" s="90"/>
      <c r="D56" s="345" t="s">
        <v>86</v>
      </c>
      <c r="E56" s="345"/>
      <c r="F56" s="345"/>
      <c r="G56" s="345"/>
      <c r="H56" s="345"/>
      <c r="I56" s="91"/>
      <c r="J56" s="345" t="s">
        <v>87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3">
        <f>'2 - VON - Vedlejší a osta...'!J30</f>
        <v>0</v>
      </c>
      <c r="AH56" s="344"/>
      <c r="AI56" s="344"/>
      <c r="AJ56" s="344"/>
      <c r="AK56" s="344"/>
      <c r="AL56" s="344"/>
      <c r="AM56" s="344"/>
      <c r="AN56" s="343">
        <f>SUM(AG56,AT56)</f>
        <v>0</v>
      </c>
      <c r="AO56" s="344"/>
      <c r="AP56" s="344"/>
      <c r="AQ56" s="92" t="s">
        <v>84</v>
      </c>
      <c r="AR56" s="93"/>
      <c r="AS56" s="99">
        <v>0</v>
      </c>
      <c r="AT56" s="100">
        <f>ROUND(SUM(AV56:AW56),2)</f>
        <v>0</v>
      </c>
      <c r="AU56" s="101">
        <f>'2 - VON - Vedlejší a osta...'!P83</f>
        <v>0</v>
      </c>
      <c r="AV56" s="100">
        <f>'2 - VON - Vedlejší a osta...'!J33</f>
        <v>0</v>
      </c>
      <c r="AW56" s="100">
        <f>'2 - VON - Vedlejší a osta...'!J34</f>
        <v>0</v>
      </c>
      <c r="AX56" s="100">
        <f>'2 - VON - Vedlejší a osta...'!J35</f>
        <v>0</v>
      </c>
      <c r="AY56" s="100">
        <f>'2 - VON - Vedlejší a osta...'!J36</f>
        <v>0</v>
      </c>
      <c r="AZ56" s="100">
        <f>'2 - VON - Vedlejší a osta...'!F33</f>
        <v>0</v>
      </c>
      <c r="BA56" s="100">
        <f>'2 - VON - Vedlejší a osta...'!F34</f>
        <v>0</v>
      </c>
      <c r="BB56" s="100">
        <f>'2 - VON - Vedlejší a osta...'!F35</f>
        <v>0</v>
      </c>
      <c r="BC56" s="100">
        <f>'2 - VON - Vedlejší a osta...'!F36</f>
        <v>0</v>
      </c>
      <c r="BD56" s="102">
        <f>'2 - VON - Vedlejší a osta...'!F37</f>
        <v>0</v>
      </c>
      <c r="BT56" s="98" t="s">
        <v>82</v>
      </c>
      <c r="BV56" s="98" t="s">
        <v>79</v>
      </c>
      <c r="BW56" s="98" t="s">
        <v>88</v>
      </c>
      <c r="BX56" s="98" t="s">
        <v>5</v>
      </c>
      <c r="CL56" s="98" t="s">
        <v>21</v>
      </c>
      <c r="CM56" s="98" t="s">
        <v>86</v>
      </c>
    </row>
    <row r="57" spans="1:91" s="2" customFormat="1" ht="30" customHeight="1" x14ac:dyDescent="0.2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 x14ac:dyDescent="0.2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bcv5OB2X22KtToUn2Ayku/PbnmA3gyCalYxGflhOn3usNX4MitWnMgy5Y58veo0FhNSwjx8bLdcl4Kd2wam52A==" saltValue="as/l0tqUn/b9FVXEbXY84oSfr1lV4lAWxKJw7bRfHHw43ZRhK2E0fcA1cYV0yoSK7aHAy9LXu9qkQV64HbYRZ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O 01 - Odtěžení nánosů'!C2" display="/"/>
    <hyperlink ref="A56" location="'2 - VON - Vedlejší a ost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tabSelected="1" topLeftCell="A8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85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5" customHeight="1" x14ac:dyDescent="0.2">
      <c r="B4" s="21"/>
      <c r="D4" s="105" t="s">
        <v>89</v>
      </c>
      <c r="L4" s="21"/>
      <c r="M4" s="106" t="s">
        <v>10</v>
      </c>
      <c r="AT4" s="18" t="s">
        <v>38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7" t="s">
        <v>16</v>
      </c>
      <c r="L6" s="21"/>
    </row>
    <row r="7" spans="1:46" s="1" customFormat="1" ht="16.5" customHeight="1" x14ac:dyDescent="0.2">
      <c r="B7" s="21"/>
      <c r="E7" s="349" t="str">
        <f>'Rekapitulace stavby'!K6</f>
        <v>VD Předměřice nad Labem, odstranění nánosů v ř.km 99,225 - 999,460 - zadání</v>
      </c>
      <c r="F7" s="350"/>
      <c r="G7" s="350"/>
      <c r="H7" s="350"/>
      <c r="L7" s="21"/>
    </row>
    <row r="8" spans="1:46" s="2" customFormat="1" ht="12" customHeight="1" x14ac:dyDescent="0.2">
      <c r="A8" s="36"/>
      <c r="B8" s="41"/>
      <c r="C8" s="36"/>
      <c r="D8" s="107" t="s">
        <v>90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51" t="s">
        <v>91</v>
      </c>
      <c r="F9" s="352"/>
      <c r="G9" s="352"/>
      <c r="H9" s="352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16. 4. 2025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21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32</v>
      </c>
      <c r="F15" s="36"/>
      <c r="G15" s="36"/>
      <c r="H15" s="36"/>
      <c r="I15" s="107" t="s">
        <v>33</v>
      </c>
      <c r="J15" s="109" t="s">
        <v>21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34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53" t="str">
        <f>'Rekapitulace stavby'!E14</f>
        <v>Vyplň údaj</v>
      </c>
      <c r="F18" s="354"/>
      <c r="G18" s="354"/>
      <c r="H18" s="354"/>
      <c r="I18" s="107" t="s">
        <v>33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36</v>
      </c>
      <c r="E20" s="36"/>
      <c r="F20" s="36"/>
      <c r="G20" s="36"/>
      <c r="H20" s="36"/>
      <c r="I20" s="107" t="s">
        <v>31</v>
      </c>
      <c r="J20" s="109" t="s">
        <v>21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37</v>
      </c>
      <c r="F21" s="36"/>
      <c r="G21" s="36"/>
      <c r="H21" s="36"/>
      <c r="I21" s="107" t="s">
        <v>33</v>
      </c>
      <c r="J21" s="109" t="s">
        <v>21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39</v>
      </c>
      <c r="E23" s="36"/>
      <c r="F23" s="36"/>
      <c r="G23" s="36"/>
      <c r="H23" s="36"/>
      <c r="I23" s="107" t="s">
        <v>31</v>
      </c>
      <c r="J23" s="109" t="s">
        <v>21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40</v>
      </c>
      <c r="F24" s="36"/>
      <c r="G24" s="36"/>
      <c r="H24" s="36"/>
      <c r="I24" s="107" t="s">
        <v>33</v>
      </c>
      <c r="J24" s="109" t="s">
        <v>21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41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 x14ac:dyDescent="0.2">
      <c r="A27" s="111"/>
      <c r="B27" s="112"/>
      <c r="C27" s="111"/>
      <c r="D27" s="111"/>
      <c r="E27" s="355" t="s">
        <v>42</v>
      </c>
      <c r="F27" s="355"/>
      <c r="G27" s="355"/>
      <c r="H27" s="355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43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45</v>
      </c>
      <c r="G32" s="36"/>
      <c r="H32" s="36"/>
      <c r="I32" s="117" t="s">
        <v>44</v>
      </c>
      <c r="J32" s="117" t="s">
        <v>46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47</v>
      </c>
      <c r="E33" s="107" t="s">
        <v>48</v>
      </c>
      <c r="F33" s="119">
        <f>ROUND((SUM(BE82:BE97)),  2)</f>
        <v>0</v>
      </c>
      <c r="G33" s="36"/>
      <c r="H33" s="36"/>
      <c r="I33" s="120">
        <v>0.21</v>
      </c>
      <c r="J33" s="119">
        <f>ROUND(((SUM(BE82:BE97))*I33),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49</v>
      </c>
      <c r="F34" s="119">
        <f>ROUND((SUM(BF82:BF97)),  2)</f>
        <v>0</v>
      </c>
      <c r="G34" s="36"/>
      <c r="H34" s="36"/>
      <c r="I34" s="120">
        <v>0.12</v>
      </c>
      <c r="J34" s="119">
        <f>ROUND(((SUM(BF82:BF97))*I34),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50</v>
      </c>
      <c r="F35" s="119">
        <f>ROUND((SUM(BG82:BG97)),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51</v>
      </c>
      <c r="F36" s="119">
        <f>ROUND((SUM(BH82:BH97)),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52</v>
      </c>
      <c r="F37" s="119">
        <f>ROUND((SUM(BI82:BI97)),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53</v>
      </c>
      <c r="E39" s="123"/>
      <c r="F39" s="123"/>
      <c r="G39" s="124" t="s">
        <v>54</v>
      </c>
      <c r="H39" s="125" t="s">
        <v>55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56" t="str">
        <f>E7</f>
        <v>VD Předměřice nad Labem, odstranění nánosů v ř.km 99,225 - 999,460 - zadání</v>
      </c>
      <c r="F48" s="357"/>
      <c r="G48" s="357"/>
      <c r="H48" s="357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90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28" t="str">
        <f>E9</f>
        <v>1 - SO 01 - Odtěžení nánosů</v>
      </c>
      <c r="F50" s="358"/>
      <c r="G50" s="358"/>
      <c r="H50" s="35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>Předměřice nad Labem</v>
      </c>
      <c r="G52" s="38"/>
      <c r="H52" s="38"/>
      <c r="I52" s="30" t="s">
        <v>24</v>
      </c>
      <c r="J52" s="61" t="str">
        <f>IF(J12="","",J12)</f>
        <v>16. 4. 2025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30</v>
      </c>
      <c r="D54" s="38"/>
      <c r="E54" s="38"/>
      <c r="F54" s="28" t="str">
        <f>E15</f>
        <v>Povodí Labe, státní podnik</v>
      </c>
      <c r="G54" s="38"/>
      <c r="H54" s="38"/>
      <c r="I54" s="30" t="s">
        <v>36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34</v>
      </c>
      <c r="D55" s="38"/>
      <c r="E55" s="38"/>
      <c r="F55" s="28" t="str">
        <f>IF(E18="","",E18)</f>
        <v>Vyplň údaj</v>
      </c>
      <c r="G55" s="38"/>
      <c r="H55" s="38"/>
      <c r="I55" s="30" t="s">
        <v>39</v>
      </c>
      <c r="J55" s="34" t="str">
        <f>E24</f>
        <v>Lukáš Táborský, DiS.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75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95</v>
      </c>
    </row>
    <row r="60" spans="1:47" s="9" customFormat="1" ht="24.95" customHeight="1" x14ac:dyDescent="0.2">
      <c r="B60" s="136"/>
      <c r="C60" s="137"/>
      <c r="D60" s="138" t="s">
        <v>96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97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98</v>
      </c>
      <c r="E62" s="145"/>
      <c r="F62" s="145"/>
      <c r="G62" s="145"/>
      <c r="H62" s="145"/>
      <c r="I62" s="145"/>
      <c r="J62" s="146">
        <f>J94</f>
        <v>0</v>
      </c>
      <c r="K62" s="143"/>
      <c r="L62" s="147"/>
    </row>
    <row r="63" spans="1:47" s="2" customFormat="1" ht="21.75" customHeight="1" x14ac:dyDescent="0.2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 x14ac:dyDescent="0.2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 x14ac:dyDescent="0.2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 x14ac:dyDescent="0.2">
      <c r="A69" s="36"/>
      <c r="B69" s="37"/>
      <c r="C69" s="24" t="s">
        <v>99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 x14ac:dyDescent="0.2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 x14ac:dyDescent="0.2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 x14ac:dyDescent="0.2">
      <c r="A72" s="36"/>
      <c r="B72" s="37"/>
      <c r="C72" s="38"/>
      <c r="D72" s="38"/>
      <c r="E72" s="356" t="str">
        <f>E7</f>
        <v>VD Předměřice nad Labem, odstranění nánosů v ř.km 99,225 - 999,460 - zadání</v>
      </c>
      <c r="F72" s="357"/>
      <c r="G72" s="357"/>
      <c r="H72" s="35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 x14ac:dyDescent="0.2">
      <c r="A73" s="36"/>
      <c r="B73" s="37"/>
      <c r="C73" s="30" t="s">
        <v>90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 x14ac:dyDescent="0.2">
      <c r="A74" s="36"/>
      <c r="B74" s="37"/>
      <c r="C74" s="38"/>
      <c r="D74" s="38"/>
      <c r="E74" s="328" t="str">
        <f>E9</f>
        <v>1 - SO 01 - Odtěžení nánosů</v>
      </c>
      <c r="F74" s="358"/>
      <c r="G74" s="358"/>
      <c r="H74" s="35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 x14ac:dyDescent="0.2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 x14ac:dyDescent="0.2">
      <c r="A76" s="36"/>
      <c r="B76" s="37"/>
      <c r="C76" s="30" t="s">
        <v>22</v>
      </c>
      <c r="D76" s="38"/>
      <c r="E76" s="38"/>
      <c r="F76" s="28" t="str">
        <f>F12</f>
        <v>Předměřice nad Labem</v>
      </c>
      <c r="G76" s="38"/>
      <c r="H76" s="38"/>
      <c r="I76" s="30" t="s">
        <v>24</v>
      </c>
      <c r="J76" s="61" t="str">
        <f>IF(J12="","",J12)</f>
        <v>16. 4. 2025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 x14ac:dyDescent="0.2">
      <c r="A78" s="36"/>
      <c r="B78" s="37"/>
      <c r="C78" s="30" t="s">
        <v>30</v>
      </c>
      <c r="D78" s="38"/>
      <c r="E78" s="38"/>
      <c r="F78" s="28" t="str">
        <f>E15</f>
        <v>Povodí Labe, státní podnik</v>
      </c>
      <c r="G78" s="38"/>
      <c r="H78" s="38"/>
      <c r="I78" s="30" t="s">
        <v>36</v>
      </c>
      <c r="J78" s="34" t="str">
        <f>E21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 x14ac:dyDescent="0.2">
      <c r="A79" s="36"/>
      <c r="B79" s="37"/>
      <c r="C79" s="30" t="s">
        <v>34</v>
      </c>
      <c r="D79" s="38"/>
      <c r="E79" s="38"/>
      <c r="F79" s="28" t="str">
        <f>IF(E18="","",E18)</f>
        <v>Vyplň údaj</v>
      </c>
      <c r="G79" s="38"/>
      <c r="H79" s="38"/>
      <c r="I79" s="30" t="s">
        <v>39</v>
      </c>
      <c r="J79" s="34" t="str">
        <f>E24</f>
        <v>Lukáš Táborský, DiS.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 x14ac:dyDescent="0.2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 x14ac:dyDescent="0.2">
      <c r="A81" s="148"/>
      <c r="B81" s="149"/>
      <c r="C81" s="150" t="s">
        <v>100</v>
      </c>
      <c r="D81" s="151" t="s">
        <v>62</v>
      </c>
      <c r="E81" s="151" t="s">
        <v>58</v>
      </c>
      <c r="F81" s="151" t="s">
        <v>59</v>
      </c>
      <c r="G81" s="151" t="s">
        <v>101</v>
      </c>
      <c r="H81" s="151" t="s">
        <v>102</v>
      </c>
      <c r="I81" s="151" t="s">
        <v>103</v>
      </c>
      <c r="J81" s="151" t="s">
        <v>94</v>
      </c>
      <c r="K81" s="152" t="s">
        <v>104</v>
      </c>
      <c r="L81" s="153"/>
      <c r="M81" s="70" t="s">
        <v>21</v>
      </c>
      <c r="N81" s="71" t="s">
        <v>47</v>
      </c>
      <c r="O81" s="71" t="s">
        <v>105</v>
      </c>
      <c r="P81" s="71" t="s">
        <v>106</v>
      </c>
      <c r="Q81" s="71" t="s">
        <v>107</v>
      </c>
      <c r="R81" s="71" t="s">
        <v>108</v>
      </c>
      <c r="S81" s="71" t="s">
        <v>109</v>
      </c>
      <c r="T81" s="72" t="s">
        <v>110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 x14ac:dyDescent="0.25">
      <c r="A82" s="36"/>
      <c r="B82" s="37"/>
      <c r="C82" s="77" t="s">
        <v>111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</f>
        <v>0</v>
      </c>
      <c r="Q82" s="74"/>
      <c r="R82" s="156">
        <f>R83</f>
        <v>0</v>
      </c>
      <c r="S82" s="74"/>
      <c r="T82" s="15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76</v>
      </c>
      <c r="AU82" s="18" t="s">
        <v>95</v>
      </c>
      <c r="BK82" s="158">
        <f>BK83</f>
        <v>0</v>
      </c>
    </row>
    <row r="83" spans="1:65" s="12" customFormat="1" ht="25.9" customHeight="1" x14ac:dyDescent="0.2">
      <c r="B83" s="159"/>
      <c r="C83" s="160"/>
      <c r="D83" s="161" t="s">
        <v>76</v>
      </c>
      <c r="E83" s="162" t="s">
        <v>112</v>
      </c>
      <c r="F83" s="162" t="s">
        <v>113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P84+P94</f>
        <v>0</v>
      </c>
      <c r="Q83" s="167"/>
      <c r="R83" s="168">
        <f>R84+R94</f>
        <v>0</v>
      </c>
      <c r="S83" s="167"/>
      <c r="T83" s="169">
        <f>T84+T94</f>
        <v>0</v>
      </c>
      <c r="AR83" s="170" t="s">
        <v>82</v>
      </c>
      <c r="AT83" s="171" t="s">
        <v>76</v>
      </c>
      <c r="AU83" s="171" t="s">
        <v>77</v>
      </c>
      <c r="AY83" s="170" t="s">
        <v>114</v>
      </c>
      <c r="BK83" s="172">
        <f>BK84+BK94</f>
        <v>0</v>
      </c>
    </row>
    <row r="84" spans="1:65" s="12" customFormat="1" ht="22.9" customHeight="1" x14ac:dyDescent="0.2">
      <c r="B84" s="159"/>
      <c r="C84" s="160"/>
      <c r="D84" s="161" t="s">
        <v>76</v>
      </c>
      <c r="E84" s="173" t="s">
        <v>82</v>
      </c>
      <c r="F84" s="173" t="s">
        <v>115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SUM(P85:P93)</f>
        <v>0</v>
      </c>
      <c r="Q84" s="167"/>
      <c r="R84" s="168">
        <f>SUM(R85:R93)</f>
        <v>0</v>
      </c>
      <c r="S84" s="167"/>
      <c r="T84" s="169">
        <f>SUM(T85:T93)</f>
        <v>0</v>
      </c>
      <c r="AR84" s="170" t="s">
        <v>82</v>
      </c>
      <c r="AT84" s="171" t="s">
        <v>76</v>
      </c>
      <c r="AU84" s="171" t="s">
        <v>82</v>
      </c>
      <c r="AY84" s="170" t="s">
        <v>114</v>
      </c>
      <c r="BK84" s="172">
        <f>SUM(BK85:BK93)</f>
        <v>0</v>
      </c>
    </row>
    <row r="85" spans="1:65" s="2" customFormat="1" ht="16.5" customHeight="1" x14ac:dyDescent="0.2">
      <c r="A85" s="36"/>
      <c r="B85" s="37"/>
      <c r="C85" s="175" t="s">
        <v>116</v>
      </c>
      <c r="D85" s="175" t="s">
        <v>117</v>
      </c>
      <c r="E85" s="176" t="s">
        <v>118</v>
      </c>
      <c r="F85" s="177" t="s">
        <v>119</v>
      </c>
      <c r="G85" s="178" t="s">
        <v>120</v>
      </c>
      <c r="H85" s="179">
        <v>5640</v>
      </c>
      <c r="I85" s="180"/>
      <c r="J85" s="181">
        <f>ROUND(I85*H85,2)</f>
        <v>0</v>
      </c>
      <c r="K85" s="177" t="s">
        <v>21</v>
      </c>
      <c r="L85" s="41"/>
      <c r="M85" s="182" t="s">
        <v>21</v>
      </c>
      <c r="N85" s="183" t="s">
        <v>50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121</v>
      </c>
      <c r="AT85" s="186" t="s">
        <v>117</v>
      </c>
      <c r="AU85" s="186" t="s">
        <v>86</v>
      </c>
      <c r="AY85" s="18" t="s">
        <v>114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8" t="s">
        <v>121</v>
      </c>
      <c r="BK85" s="187">
        <f>ROUND(I85*H85,2)</f>
        <v>0</v>
      </c>
      <c r="BL85" s="18" t="s">
        <v>121</v>
      </c>
      <c r="BM85" s="186" t="s">
        <v>122</v>
      </c>
    </row>
    <row r="86" spans="1:65" s="2" customFormat="1" ht="68.25" x14ac:dyDescent="0.2">
      <c r="A86" s="36"/>
      <c r="B86" s="37"/>
      <c r="C86" s="38"/>
      <c r="D86" s="188" t="s">
        <v>123</v>
      </c>
      <c r="E86" s="38"/>
      <c r="F86" s="189" t="s">
        <v>124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8" t="s">
        <v>123</v>
      </c>
      <c r="AU86" s="18" t="s">
        <v>86</v>
      </c>
    </row>
    <row r="87" spans="1:65" s="13" customFormat="1" ht="11.25" x14ac:dyDescent="0.2">
      <c r="B87" s="193"/>
      <c r="C87" s="194"/>
      <c r="D87" s="188" t="s">
        <v>125</v>
      </c>
      <c r="E87" s="195" t="s">
        <v>21</v>
      </c>
      <c r="F87" s="196" t="s">
        <v>126</v>
      </c>
      <c r="G87" s="194"/>
      <c r="H87" s="197">
        <v>5640</v>
      </c>
      <c r="I87" s="198"/>
      <c r="J87" s="194"/>
      <c r="K87" s="194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125</v>
      </c>
      <c r="AU87" s="203" t="s">
        <v>86</v>
      </c>
      <c r="AV87" s="13" t="s">
        <v>86</v>
      </c>
      <c r="AW87" s="13" t="s">
        <v>38</v>
      </c>
      <c r="AX87" s="13" t="s">
        <v>82</v>
      </c>
      <c r="AY87" s="203" t="s">
        <v>114</v>
      </c>
    </row>
    <row r="88" spans="1:65" s="2" customFormat="1" ht="24.2" customHeight="1" x14ac:dyDescent="0.2">
      <c r="A88" s="36"/>
      <c r="B88" s="37"/>
      <c r="C88" s="175" t="s">
        <v>127</v>
      </c>
      <c r="D88" s="175" t="s">
        <v>117</v>
      </c>
      <c r="E88" s="176" t="s">
        <v>128</v>
      </c>
      <c r="F88" s="177" t="s">
        <v>129</v>
      </c>
      <c r="G88" s="178" t="s">
        <v>120</v>
      </c>
      <c r="H88" s="179">
        <v>5640</v>
      </c>
      <c r="I88" s="180"/>
      <c r="J88" s="181">
        <f>ROUND(I88*H88,2)</f>
        <v>0</v>
      </c>
      <c r="K88" s="177" t="s">
        <v>21</v>
      </c>
      <c r="L88" s="41"/>
      <c r="M88" s="182" t="s">
        <v>21</v>
      </c>
      <c r="N88" s="183" t="s">
        <v>50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121</v>
      </c>
      <c r="AT88" s="186" t="s">
        <v>117</v>
      </c>
      <c r="AU88" s="186" t="s">
        <v>86</v>
      </c>
      <c r="AY88" s="18" t="s">
        <v>114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8" t="s">
        <v>121</v>
      </c>
      <c r="BK88" s="187">
        <f>ROUND(I88*H88,2)</f>
        <v>0</v>
      </c>
      <c r="BL88" s="18" t="s">
        <v>121</v>
      </c>
      <c r="BM88" s="186" t="s">
        <v>130</v>
      </c>
    </row>
    <row r="89" spans="1:65" s="2" customFormat="1" ht="19.5" x14ac:dyDescent="0.2">
      <c r="A89" s="36"/>
      <c r="B89" s="37"/>
      <c r="C89" s="38"/>
      <c r="D89" s="188" t="s">
        <v>123</v>
      </c>
      <c r="E89" s="38"/>
      <c r="F89" s="189" t="s">
        <v>131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123</v>
      </c>
      <c r="AU89" s="18" t="s">
        <v>86</v>
      </c>
    </row>
    <row r="90" spans="1:65" s="13" customFormat="1" ht="11.25" x14ac:dyDescent="0.2">
      <c r="B90" s="193"/>
      <c r="C90" s="194"/>
      <c r="D90" s="188" t="s">
        <v>125</v>
      </c>
      <c r="E90" s="195" t="s">
        <v>21</v>
      </c>
      <c r="F90" s="196" t="s">
        <v>132</v>
      </c>
      <c r="G90" s="194"/>
      <c r="H90" s="197">
        <v>5640</v>
      </c>
      <c r="I90" s="198"/>
      <c r="J90" s="194"/>
      <c r="K90" s="194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125</v>
      </c>
      <c r="AU90" s="203" t="s">
        <v>86</v>
      </c>
      <c r="AV90" s="13" t="s">
        <v>86</v>
      </c>
      <c r="AW90" s="13" t="s">
        <v>38</v>
      </c>
      <c r="AX90" s="13" t="s">
        <v>82</v>
      </c>
      <c r="AY90" s="203" t="s">
        <v>114</v>
      </c>
    </row>
    <row r="91" spans="1:65" s="2" customFormat="1" ht="16.5" customHeight="1" x14ac:dyDescent="0.2">
      <c r="A91" s="36"/>
      <c r="B91" s="37"/>
      <c r="C91" s="175" t="s">
        <v>133</v>
      </c>
      <c r="D91" s="175" t="s">
        <v>117</v>
      </c>
      <c r="E91" s="176" t="s">
        <v>134</v>
      </c>
      <c r="F91" s="177" t="s">
        <v>135</v>
      </c>
      <c r="G91" s="178" t="s">
        <v>120</v>
      </c>
      <c r="H91" s="179">
        <v>5640</v>
      </c>
      <c r="I91" s="180"/>
      <c r="J91" s="181">
        <f>ROUND(I91*H91,2)</f>
        <v>0</v>
      </c>
      <c r="K91" s="177" t="s">
        <v>21</v>
      </c>
      <c r="L91" s="41"/>
      <c r="M91" s="182" t="s">
        <v>21</v>
      </c>
      <c r="N91" s="183" t="s">
        <v>50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121</v>
      </c>
      <c r="AT91" s="186" t="s">
        <v>117</v>
      </c>
      <c r="AU91" s="186" t="s">
        <v>86</v>
      </c>
      <c r="AY91" s="18" t="s">
        <v>114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8" t="s">
        <v>121</v>
      </c>
      <c r="BK91" s="187">
        <f>ROUND(I91*H91,2)</f>
        <v>0</v>
      </c>
      <c r="BL91" s="18" t="s">
        <v>121</v>
      </c>
      <c r="BM91" s="186" t="s">
        <v>136</v>
      </c>
    </row>
    <row r="92" spans="1:65" s="2" customFormat="1" ht="58.5" x14ac:dyDescent="0.2">
      <c r="A92" s="36"/>
      <c r="B92" s="37"/>
      <c r="C92" s="38"/>
      <c r="D92" s="188" t="s">
        <v>123</v>
      </c>
      <c r="E92" s="38"/>
      <c r="F92" s="189" t="s">
        <v>137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123</v>
      </c>
      <c r="AU92" s="18" t="s">
        <v>86</v>
      </c>
    </row>
    <row r="93" spans="1:65" s="13" customFormat="1" ht="11.25" x14ac:dyDescent="0.2">
      <c r="B93" s="193"/>
      <c r="C93" s="194"/>
      <c r="D93" s="188" t="s">
        <v>125</v>
      </c>
      <c r="E93" s="195" t="s">
        <v>21</v>
      </c>
      <c r="F93" s="196" t="s">
        <v>126</v>
      </c>
      <c r="G93" s="194"/>
      <c r="H93" s="197">
        <v>5640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125</v>
      </c>
      <c r="AU93" s="203" t="s">
        <v>86</v>
      </c>
      <c r="AV93" s="13" t="s">
        <v>86</v>
      </c>
      <c r="AW93" s="13" t="s">
        <v>38</v>
      </c>
      <c r="AX93" s="13" t="s">
        <v>82</v>
      </c>
      <c r="AY93" s="203" t="s">
        <v>114</v>
      </c>
    </row>
    <row r="94" spans="1:65" s="12" customFormat="1" ht="22.9" customHeight="1" x14ac:dyDescent="0.2">
      <c r="B94" s="159"/>
      <c r="C94" s="160"/>
      <c r="D94" s="161" t="s">
        <v>76</v>
      </c>
      <c r="E94" s="173" t="s">
        <v>138</v>
      </c>
      <c r="F94" s="173" t="s">
        <v>139</v>
      </c>
      <c r="G94" s="160"/>
      <c r="H94" s="160"/>
      <c r="I94" s="163"/>
      <c r="J94" s="174">
        <f>BK94</f>
        <v>0</v>
      </c>
      <c r="K94" s="160"/>
      <c r="L94" s="165"/>
      <c r="M94" s="166"/>
      <c r="N94" s="167"/>
      <c r="O94" s="167"/>
      <c r="P94" s="168">
        <f>SUM(P95:P97)</f>
        <v>0</v>
      </c>
      <c r="Q94" s="167"/>
      <c r="R94" s="168">
        <f>SUM(R95:R97)</f>
        <v>0</v>
      </c>
      <c r="S94" s="167"/>
      <c r="T94" s="169">
        <f>SUM(T95:T97)</f>
        <v>0</v>
      </c>
      <c r="AR94" s="170" t="s">
        <v>121</v>
      </c>
      <c r="AT94" s="171" t="s">
        <v>76</v>
      </c>
      <c r="AU94" s="171" t="s">
        <v>82</v>
      </c>
      <c r="AY94" s="170" t="s">
        <v>114</v>
      </c>
      <c r="BK94" s="172">
        <f>SUM(BK95:BK97)</f>
        <v>0</v>
      </c>
    </row>
    <row r="95" spans="1:65" s="2" customFormat="1" ht="16.5" customHeight="1" x14ac:dyDescent="0.2">
      <c r="A95" s="36"/>
      <c r="B95" s="37"/>
      <c r="C95" s="175" t="s">
        <v>140</v>
      </c>
      <c r="D95" s="175" t="s">
        <v>117</v>
      </c>
      <c r="E95" s="176" t="s">
        <v>141</v>
      </c>
      <c r="F95" s="177" t="s">
        <v>142</v>
      </c>
      <c r="G95" s="178" t="s">
        <v>120</v>
      </c>
      <c r="H95" s="179">
        <v>-5640</v>
      </c>
      <c r="I95" s="180"/>
      <c r="J95" s="181">
        <f>ROUND(I95*H95,2)</f>
        <v>0</v>
      </c>
      <c r="K95" s="177" t="s">
        <v>21</v>
      </c>
      <c r="L95" s="41"/>
      <c r="M95" s="182" t="s">
        <v>21</v>
      </c>
      <c r="N95" s="183" t="s">
        <v>50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121</v>
      </c>
      <c r="AT95" s="186" t="s">
        <v>117</v>
      </c>
      <c r="AU95" s="186" t="s">
        <v>86</v>
      </c>
      <c r="AY95" s="18" t="s">
        <v>114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8" t="s">
        <v>121</v>
      </c>
      <c r="BK95" s="187">
        <f>ROUND(I95*H95,2)</f>
        <v>0</v>
      </c>
      <c r="BL95" s="18" t="s">
        <v>121</v>
      </c>
      <c r="BM95" s="186" t="s">
        <v>143</v>
      </c>
    </row>
    <row r="96" spans="1:65" s="2" customFormat="1" ht="117" x14ac:dyDescent="0.2">
      <c r="A96" s="36"/>
      <c r="B96" s="37"/>
      <c r="C96" s="38"/>
      <c r="D96" s="188" t="s">
        <v>123</v>
      </c>
      <c r="E96" s="38"/>
      <c r="F96" s="189" t="s">
        <v>144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123</v>
      </c>
      <c r="AU96" s="18" t="s">
        <v>86</v>
      </c>
    </row>
    <row r="97" spans="1:51" s="13" customFormat="1" ht="11.25" x14ac:dyDescent="0.2">
      <c r="B97" s="193"/>
      <c r="C97" s="194"/>
      <c r="D97" s="188" t="s">
        <v>125</v>
      </c>
      <c r="E97" s="195" t="s">
        <v>21</v>
      </c>
      <c r="F97" s="196" t="s">
        <v>145</v>
      </c>
      <c r="G97" s="194"/>
      <c r="H97" s="197">
        <v>-5640</v>
      </c>
      <c r="I97" s="198"/>
      <c r="J97" s="194"/>
      <c r="K97" s="194"/>
      <c r="L97" s="199"/>
      <c r="M97" s="204"/>
      <c r="N97" s="205"/>
      <c r="O97" s="205"/>
      <c r="P97" s="205"/>
      <c r="Q97" s="205"/>
      <c r="R97" s="205"/>
      <c r="S97" s="205"/>
      <c r="T97" s="206"/>
      <c r="AT97" s="203" t="s">
        <v>125</v>
      </c>
      <c r="AU97" s="203" t="s">
        <v>86</v>
      </c>
      <c r="AV97" s="13" t="s">
        <v>86</v>
      </c>
      <c r="AW97" s="13" t="s">
        <v>38</v>
      </c>
      <c r="AX97" s="13" t="s">
        <v>82</v>
      </c>
      <c r="AY97" s="203" t="s">
        <v>114</v>
      </c>
    </row>
    <row r="98" spans="1:51" s="2" customFormat="1" ht="6.95" customHeight="1" x14ac:dyDescent="0.2">
      <c r="A98" s="36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41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algorithmName="SHA-512" hashValue="5OIhNOgdyAt6unojZ0LP6JdizXZkPAVxFByu/4LCVOwZhfKZ1w7z1r77Bq4TLY/UvVenEJvbIR2f67JmJTQQGw==" saltValue="WK5x9hlYJESD8wVTBKb64YgFir9dNO7/XSEmVKzwG1jXtHgE5LHxfD3XSlvU5r+wqrgHaTwNY/BVDooXm39hFA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88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5" customHeight="1" x14ac:dyDescent="0.2">
      <c r="B4" s="21"/>
      <c r="D4" s="105" t="s">
        <v>89</v>
      </c>
      <c r="L4" s="21"/>
      <c r="M4" s="106" t="s">
        <v>10</v>
      </c>
      <c r="AT4" s="18" t="s">
        <v>38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7" t="s">
        <v>16</v>
      </c>
      <c r="L6" s="21"/>
    </row>
    <row r="7" spans="1:46" s="1" customFormat="1" ht="16.5" customHeight="1" x14ac:dyDescent="0.2">
      <c r="B7" s="21"/>
      <c r="E7" s="349" t="str">
        <f>'Rekapitulace stavby'!K6</f>
        <v>VD Předměřice nad Labem, odstranění nánosů v ř.km 99,225 - 999,460 - zadání</v>
      </c>
      <c r="F7" s="350"/>
      <c r="G7" s="350"/>
      <c r="H7" s="350"/>
      <c r="L7" s="21"/>
    </row>
    <row r="8" spans="1:46" s="2" customFormat="1" ht="12" customHeight="1" x14ac:dyDescent="0.2">
      <c r="A8" s="36"/>
      <c r="B8" s="41"/>
      <c r="C8" s="36"/>
      <c r="D8" s="107" t="s">
        <v>90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51" t="s">
        <v>146</v>
      </c>
      <c r="F9" s="352"/>
      <c r="G9" s="352"/>
      <c r="H9" s="352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21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16. 4. 2025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21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32</v>
      </c>
      <c r="F15" s="36"/>
      <c r="G15" s="36"/>
      <c r="H15" s="36"/>
      <c r="I15" s="107" t="s">
        <v>33</v>
      </c>
      <c r="J15" s="109" t="s">
        <v>21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34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53" t="str">
        <f>'Rekapitulace stavby'!E14</f>
        <v>Vyplň údaj</v>
      </c>
      <c r="F18" s="354"/>
      <c r="G18" s="354"/>
      <c r="H18" s="354"/>
      <c r="I18" s="107" t="s">
        <v>33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36</v>
      </c>
      <c r="E20" s="36"/>
      <c r="F20" s="36"/>
      <c r="G20" s="36"/>
      <c r="H20" s="36"/>
      <c r="I20" s="107" t="s">
        <v>31</v>
      </c>
      <c r="J20" s="109" t="s">
        <v>21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37</v>
      </c>
      <c r="F21" s="36"/>
      <c r="G21" s="36"/>
      <c r="H21" s="36"/>
      <c r="I21" s="107" t="s">
        <v>33</v>
      </c>
      <c r="J21" s="109" t="s">
        <v>21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39</v>
      </c>
      <c r="E23" s="36"/>
      <c r="F23" s="36"/>
      <c r="G23" s="36"/>
      <c r="H23" s="36"/>
      <c r="I23" s="107" t="s">
        <v>31</v>
      </c>
      <c r="J23" s="109" t="s">
        <v>21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40</v>
      </c>
      <c r="F24" s="36"/>
      <c r="G24" s="36"/>
      <c r="H24" s="36"/>
      <c r="I24" s="107" t="s">
        <v>33</v>
      </c>
      <c r="J24" s="109" t="s">
        <v>21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41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 x14ac:dyDescent="0.2">
      <c r="A27" s="111"/>
      <c r="B27" s="112"/>
      <c r="C27" s="111"/>
      <c r="D27" s="111"/>
      <c r="E27" s="355" t="s">
        <v>42</v>
      </c>
      <c r="F27" s="355"/>
      <c r="G27" s="355"/>
      <c r="H27" s="355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43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45</v>
      </c>
      <c r="G32" s="36"/>
      <c r="H32" s="36"/>
      <c r="I32" s="117" t="s">
        <v>44</v>
      </c>
      <c r="J32" s="117" t="s">
        <v>46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 x14ac:dyDescent="0.2">
      <c r="A33" s="36"/>
      <c r="B33" s="41"/>
      <c r="C33" s="36"/>
      <c r="D33" s="118" t="s">
        <v>47</v>
      </c>
      <c r="E33" s="107" t="s">
        <v>48</v>
      </c>
      <c r="F33" s="119">
        <f>ROUND((SUM(BE83:BE123)),  2)</f>
        <v>0</v>
      </c>
      <c r="G33" s="36"/>
      <c r="H33" s="36"/>
      <c r="I33" s="120">
        <v>0.21</v>
      </c>
      <c r="J33" s="119">
        <f>ROUND(((SUM(BE83:BE123))*I33),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 x14ac:dyDescent="0.2">
      <c r="A34" s="36"/>
      <c r="B34" s="41"/>
      <c r="C34" s="36"/>
      <c r="D34" s="36"/>
      <c r="E34" s="107" t="s">
        <v>49</v>
      </c>
      <c r="F34" s="119">
        <f>ROUND((SUM(BF83:BF123)),  2)</f>
        <v>0</v>
      </c>
      <c r="G34" s="36"/>
      <c r="H34" s="36"/>
      <c r="I34" s="120">
        <v>0.12</v>
      </c>
      <c r="J34" s="119">
        <f>ROUND(((SUM(BF83:BF123))*I34),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 x14ac:dyDescent="0.2">
      <c r="A35" s="36"/>
      <c r="B35" s="41"/>
      <c r="C35" s="36"/>
      <c r="D35" s="107" t="s">
        <v>47</v>
      </c>
      <c r="E35" s="107" t="s">
        <v>50</v>
      </c>
      <c r="F35" s="119">
        <f>ROUND((SUM(BG83:BG123)),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 x14ac:dyDescent="0.2">
      <c r="A36" s="36"/>
      <c r="B36" s="41"/>
      <c r="C36" s="36"/>
      <c r="D36" s="36"/>
      <c r="E36" s="107" t="s">
        <v>51</v>
      </c>
      <c r="F36" s="119">
        <f>ROUND((SUM(BH83:BH123)),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52</v>
      </c>
      <c r="F37" s="119">
        <f>ROUND((SUM(BI83:BI123)),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53</v>
      </c>
      <c r="E39" s="123"/>
      <c r="F39" s="123"/>
      <c r="G39" s="124" t="s">
        <v>54</v>
      </c>
      <c r="H39" s="125" t="s">
        <v>55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56" t="str">
        <f>E7</f>
        <v>VD Předměřice nad Labem, odstranění nánosů v ř.km 99,225 - 999,460 - zadání</v>
      </c>
      <c r="F48" s="357"/>
      <c r="G48" s="357"/>
      <c r="H48" s="357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90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28" t="str">
        <f>E9</f>
        <v xml:space="preserve">2 - VON - Vedlejší a ostatní náklady </v>
      </c>
      <c r="F50" s="358"/>
      <c r="G50" s="358"/>
      <c r="H50" s="35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>Předměřice nad Labem</v>
      </c>
      <c r="G52" s="38"/>
      <c r="H52" s="38"/>
      <c r="I52" s="30" t="s">
        <v>24</v>
      </c>
      <c r="J52" s="61" t="str">
        <f>IF(J12="","",J12)</f>
        <v>16. 4. 2025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30</v>
      </c>
      <c r="D54" s="38"/>
      <c r="E54" s="38"/>
      <c r="F54" s="28" t="str">
        <f>E15</f>
        <v>Povodí Labe, státní podnik</v>
      </c>
      <c r="G54" s="38"/>
      <c r="H54" s="38"/>
      <c r="I54" s="30" t="s">
        <v>36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34</v>
      </c>
      <c r="D55" s="38"/>
      <c r="E55" s="38"/>
      <c r="F55" s="28" t="str">
        <f>IF(E18="","",E18)</f>
        <v>Vyplň údaj</v>
      </c>
      <c r="G55" s="38"/>
      <c r="H55" s="38"/>
      <c r="I55" s="30" t="s">
        <v>39</v>
      </c>
      <c r="J55" s="34" t="str">
        <f>E24</f>
        <v>Lukáš Táborský, DiS.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75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95</v>
      </c>
    </row>
    <row r="60" spans="1:47" s="9" customFormat="1" ht="24.95" customHeight="1" x14ac:dyDescent="0.2">
      <c r="B60" s="136"/>
      <c r="C60" s="137"/>
      <c r="D60" s="138" t="s">
        <v>147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148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149</v>
      </c>
      <c r="E62" s="145"/>
      <c r="F62" s="145"/>
      <c r="G62" s="145"/>
      <c r="H62" s="145"/>
      <c r="I62" s="145"/>
      <c r="J62" s="146">
        <f>J107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150</v>
      </c>
      <c r="E63" s="145"/>
      <c r="F63" s="145"/>
      <c r="G63" s="145"/>
      <c r="H63" s="145"/>
      <c r="I63" s="145"/>
      <c r="J63" s="146">
        <f>J113</f>
        <v>0</v>
      </c>
      <c r="K63" s="143"/>
      <c r="L63" s="147"/>
    </row>
    <row r="64" spans="1:47" s="2" customFormat="1" ht="21.75" customHeight="1" x14ac:dyDescent="0.2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 x14ac:dyDescent="0.2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 x14ac:dyDescent="0.2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 x14ac:dyDescent="0.2">
      <c r="A70" s="36"/>
      <c r="B70" s="37"/>
      <c r="C70" s="24" t="s">
        <v>99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 x14ac:dyDescent="0.2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56" t="str">
        <f>E7</f>
        <v>VD Předměřice nad Labem, odstranění nánosů v ř.km 99,225 - 999,460 - zadání</v>
      </c>
      <c r="F73" s="357"/>
      <c r="G73" s="357"/>
      <c r="H73" s="357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 x14ac:dyDescent="0.2">
      <c r="A74" s="36"/>
      <c r="B74" s="37"/>
      <c r="C74" s="30" t="s">
        <v>90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 x14ac:dyDescent="0.2">
      <c r="A75" s="36"/>
      <c r="B75" s="37"/>
      <c r="C75" s="38"/>
      <c r="D75" s="38"/>
      <c r="E75" s="328" t="str">
        <f>E9</f>
        <v xml:space="preserve">2 - VON - Vedlejší a ostatní náklady </v>
      </c>
      <c r="F75" s="358"/>
      <c r="G75" s="358"/>
      <c r="H75" s="35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0" t="s">
        <v>22</v>
      </c>
      <c r="D77" s="38"/>
      <c r="E77" s="38"/>
      <c r="F77" s="28" t="str">
        <f>F12</f>
        <v>Předměřice nad Labem</v>
      </c>
      <c r="G77" s="38"/>
      <c r="H77" s="38"/>
      <c r="I77" s="30" t="s">
        <v>24</v>
      </c>
      <c r="J77" s="61" t="str">
        <f>IF(J12="","",J12)</f>
        <v>16. 4. 2025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 x14ac:dyDescent="0.2">
      <c r="A79" s="36"/>
      <c r="B79" s="37"/>
      <c r="C79" s="30" t="s">
        <v>30</v>
      </c>
      <c r="D79" s="38"/>
      <c r="E79" s="38"/>
      <c r="F79" s="28" t="str">
        <f>E15</f>
        <v>Povodí Labe, státní podnik</v>
      </c>
      <c r="G79" s="38"/>
      <c r="H79" s="38"/>
      <c r="I79" s="30" t="s">
        <v>36</v>
      </c>
      <c r="J79" s="34" t="str">
        <f>E21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 x14ac:dyDescent="0.2">
      <c r="A80" s="36"/>
      <c r="B80" s="37"/>
      <c r="C80" s="30" t="s">
        <v>34</v>
      </c>
      <c r="D80" s="38"/>
      <c r="E80" s="38"/>
      <c r="F80" s="28" t="str">
        <f>IF(E18="","",E18)</f>
        <v>Vyplň údaj</v>
      </c>
      <c r="G80" s="38"/>
      <c r="H80" s="38"/>
      <c r="I80" s="30" t="s">
        <v>39</v>
      </c>
      <c r="J80" s="34" t="str">
        <f>E24</f>
        <v>Lukáš Táborský, DiS.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 x14ac:dyDescent="0.2">
      <c r="A82" s="148"/>
      <c r="B82" s="149"/>
      <c r="C82" s="150" t="s">
        <v>100</v>
      </c>
      <c r="D82" s="151" t="s">
        <v>62</v>
      </c>
      <c r="E82" s="151" t="s">
        <v>58</v>
      </c>
      <c r="F82" s="151" t="s">
        <v>59</v>
      </c>
      <c r="G82" s="151" t="s">
        <v>101</v>
      </c>
      <c r="H82" s="151" t="s">
        <v>102</v>
      </c>
      <c r="I82" s="151" t="s">
        <v>103</v>
      </c>
      <c r="J82" s="151" t="s">
        <v>94</v>
      </c>
      <c r="K82" s="152" t="s">
        <v>104</v>
      </c>
      <c r="L82" s="153"/>
      <c r="M82" s="70" t="s">
        <v>21</v>
      </c>
      <c r="N82" s="71" t="s">
        <v>47</v>
      </c>
      <c r="O82" s="71" t="s">
        <v>105</v>
      </c>
      <c r="P82" s="71" t="s">
        <v>106</v>
      </c>
      <c r="Q82" s="71" t="s">
        <v>107</v>
      </c>
      <c r="R82" s="71" t="s">
        <v>108</v>
      </c>
      <c r="S82" s="71" t="s">
        <v>109</v>
      </c>
      <c r="T82" s="72" t="s">
        <v>110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9" customHeight="1" x14ac:dyDescent="0.25">
      <c r="A83" s="36"/>
      <c r="B83" s="37"/>
      <c r="C83" s="77" t="s">
        <v>111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</f>
        <v>0</v>
      </c>
      <c r="Q83" s="74"/>
      <c r="R83" s="156">
        <f>R84</f>
        <v>0</v>
      </c>
      <c r="S83" s="74"/>
      <c r="T83" s="157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8" t="s">
        <v>76</v>
      </c>
      <c r="AU83" s="18" t="s">
        <v>95</v>
      </c>
      <c r="BK83" s="158">
        <f>BK84</f>
        <v>0</v>
      </c>
    </row>
    <row r="84" spans="1:65" s="12" customFormat="1" ht="25.9" customHeight="1" x14ac:dyDescent="0.2">
      <c r="B84" s="159"/>
      <c r="C84" s="160"/>
      <c r="D84" s="161" t="s">
        <v>76</v>
      </c>
      <c r="E84" s="162" t="s">
        <v>151</v>
      </c>
      <c r="F84" s="162" t="s">
        <v>152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P85+P107+P113</f>
        <v>0</v>
      </c>
      <c r="Q84" s="167"/>
      <c r="R84" s="168">
        <f>R85+R107+R113</f>
        <v>0</v>
      </c>
      <c r="S84" s="167"/>
      <c r="T84" s="169">
        <f>T85+T107+T113</f>
        <v>0</v>
      </c>
      <c r="AR84" s="170" t="s">
        <v>121</v>
      </c>
      <c r="AT84" s="171" t="s">
        <v>76</v>
      </c>
      <c r="AU84" s="171" t="s">
        <v>77</v>
      </c>
      <c r="AY84" s="170" t="s">
        <v>114</v>
      </c>
      <c r="BK84" s="172">
        <f>BK85+BK107+BK113</f>
        <v>0</v>
      </c>
    </row>
    <row r="85" spans="1:65" s="12" customFormat="1" ht="22.9" customHeight="1" x14ac:dyDescent="0.2">
      <c r="B85" s="159"/>
      <c r="C85" s="160"/>
      <c r="D85" s="161" t="s">
        <v>76</v>
      </c>
      <c r="E85" s="173" t="s">
        <v>153</v>
      </c>
      <c r="F85" s="173" t="s">
        <v>154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SUM(P86:P106)</f>
        <v>0</v>
      </c>
      <c r="Q85" s="167"/>
      <c r="R85" s="168">
        <f>SUM(R86:R106)</f>
        <v>0</v>
      </c>
      <c r="S85" s="167"/>
      <c r="T85" s="169">
        <f>SUM(T86:T106)</f>
        <v>0</v>
      </c>
      <c r="AR85" s="170" t="s">
        <v>121</v>
      </c>
      <c r="AT85" s="171" t="s">
        <v>76</v>
      </c>
      <c r="AU85" s="171" t="s">
        <v>82</v>
      </c>
      <c r="AY85" s="170" t="s">
        <v>114</v>
      </c>
      <c r="BK85" s="172">
        <f>SUM(BK86:BK106)</f>
        <v>0</v>
      </c>
    </row>
    <row r="86" spans="1:65" s="2" customFormat="1" ht="16.5" customHeight="1" x14ac:dyDescent="0.2">
      <c r="A86" s="36"/>
      <c r="B86" s="37"/>
      <c r="C86" s="175" t="s">
        <v>82</v>
      </c>
      <c r="D86" s="175" t="s">
        <v>117</v>
      </c>
      <c r="E86" s="176" t="s">
        <v>155</v>
      </c>
      <c r="F86" s="177" t="s">
        <v>156</v>
      </c>
      <c r="G86" s="178" t="s">
        <v>157</v>
      </c>
      <c r="H86" s="179">
        <v>1</v>
      </c>
      <c r="I86" s="180"/>
      <c r="J86" s="181">
        <f>ROUND(I86*H86,2)</f>
        <v>0</v>
      </c>
      <c r="K86" s="177" t="s">
        <v>21</v>
      </c>
      <c r="L86" s="41"/>
      <c r="M86" s="182" t="s">
        <v>21</v>
      </c>
      <c r="N86" s="183" t="s">
        <v>50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158</v>
      </c>
      <c r="AT86" s="186" t="s">
        <v>117</v>
      </c>
      <c r="AU86" s="186" t="s">
        <v>86</v>
      </c>
      <c r="AY86" s="18" t="s">
        <v>114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8" t="s">
        <v>121</v>
      </c>
      <c r="BK86" s="187">
        <f>ROUND(I86*H86,2)</f>
        <v>0</v>
      </c>
      <c r="BL86" s="18" t="s">
        <v>158</v>
      </c>
      <c r="BM86" s="186" t="s">
        <v>159</v>
      </c>
    </row>
    <row r="87" spans="1:65" s="14" customFormat="1" ht="11.25" x14ac:dyDescent="0.2">
      <c r="B87" s="207"/>
      <c r="C87" s="208"/>
      <c r="D87" s="188" t="s">
        <v>125</v>
      </c>
      <c r="E87" s="209" t="s">
        <v>21</v>
      </c>
      <c r="F87" s="210" t="s">
        <v>160</v>
      </c>
      <c r="G87" s="208"/>
      <c r="H87" s="209" t="s">
        <v>21</v>
      </c>
      <c r="I87" s="211"/>
      <c r="J87" s="208"/>
      <c r="K87" s="208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125</v>
      </c>
      <c r="AU87" s="216" t="s">
        <v>86</v>
      </c>
      <c r="AV87" s="14" t="s">
        <v>82</v>
      </c>
      <c r="AW87" s="14" t="s">
        <v>38</v>
      </c>
      <c r="AX87" s="14" t="s">
        <v>77</v>
      </c>
      <c r="AY87" s="216" t="s">
        <v>114</v>
      </c>
    </row>
    <row r="88" spans="1:65" s="14" customFormat="1" ht="11.25" x14ac:dyDescent="0.2">
      <c r="B88" s="207"/>
      <c r="C88" s="208"/>
      <c r="D88" s="188" t="s">
        <v>125</v>
      </c>
      <c r="E88" s="209" t="s">
        <v>21</v>
      </c>
      <c r="F88" s="210" t="s">
        <v>161</v>
      </c>
      <c r="G88" s="208"/>
      <c r="H88" s="209" t="s">
        <v>21</v>
      </c>
      <c r="I88" s="211"/>
      <c r="J88" s="208"/>
      <c r="K88" s="208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125</v>
      </c>
      <c r="AU88" s="216" t="s">
        <v>86</v>
      </c>
      <c r="AV88" s="14" t="s">
        <v>82</v>
      </c>
      <c r="AW88" s="14" t="s">
        <v>38</v>
      </c>
      <c r="AX88" s="14" t="s">
        <v>77</v>
      </c>
      <c r="AY88" s="216" t="s">
        <v>114</v>
      </c>
    </row>
    <row r="89" spans="1:65" s="14" customFormat="1" ht="11.25" x14ac:dyDescent="0.2">
      <c r="B89" s="207"/>
      <c r="C89" s="208"/>
      <c r="D89" s="188" t="s">
        <v>125</v>
      </c>
      <c r="E89" s="209" t="s">
        <v>21</v>
      </c>
      <c r="F89" s="210" t="s">
        <v>162</v>
      </c>
      <c r="G89" s="208"/>
      <c r="H89" s="209" t="s">
        <v>21</v>
      </c>
      <c r="I89" s="211"/>
      <c r="J89" s="208"/>
      <c r="K89" s="208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125</v>
      </c>
      <c r="AU89" s="216" t="s">
        <v>86</v>
      </c>
      <c r="AV89" s="14" t="s">
        <v>82</v>
      </c>
      <c r="AW89" s="14" t="s">
        <v>38</v>
      </c>
      <c r="AX89" s="14" t="s">
        <v>77</v>
      </c>
      <c r="AY89" s="216" t="s">
        <v>114</v>
      </c>
    </row>
    <row r="90" spans="1:65" s="14" customFormat="1" ht="11.25" x14ac:dyDescent="0.2">
      <c r="B90" s="207"/>
      <c r="C90" s="208"/>
      <c r="D90" s="188" t="s">
        <v>125</v>
      </c>
      <c r="E90" s="209" t="s">
        <v>21</v>
      </c>
      <c r="F90" s="210" t="s">
        <v>163</v>
      </c>
      <c r="G90" s="208"/>
      <c r="H90" s="209" t="s">
        <v>21</v>
      </c>
      <c r="I90" s="211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125</v>
      </c>
      <c r="AU90" s="216" t="s">
        <v>86</v>
      </c>
      <c r="AV90" s="14" t="s">
        <v>82</v>
      </c>
      <c r="AW90" s="14" t="s">
        <v>38</v>
      </c>
      <c r="AX90" s="14" t="s">
        <v>77</v>
      </c>
      <c r="AY90" s="216" t="s">
        <v>114</v>
      </c>
    </row>
    <row r="91" spans="1:65" s="14" customFormat="1" ht="11.25" x14ac:dyDescent="0.2">
      <c r="B91" s="207"/>
      <c r="C91" s="208"/>
      <c r="D91" s="188" t="s">
        <v>125</v>
      </c>
      <c r="E91" s="209" t="s">
        <v>21</v>
      </c>
      <c r="F91" s="210" t="s">
        <v>164</v>
      </c>
      <c r="G91" s="208"/>
      <c r="H91" s="209" t="s">
        <v>21</v>
      </c>
      <c r="I91" s="211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125</v>
      </c>
      <c r="AU91" s="216" t="s">
        <v>86</v>
      </c>
      <c r="AV91" s="14" t="s">
        <v>82</v>
      </c>
      <c r="AW91" s="14" t="s">
        <v>38</v>
      </c>
      <c r="AX91" s="14" t="s">
        <v>77</v>
      </c>
      <c r="AY91" s="216" t="s">
        <v>114</v>
      </c>
    </row>
    <row r="92" spans="1:65" s="14" customFormat="1" ht="22.5" x14ac:dyDescent="0.2">
      <c r="B92" s="207"/>
      <c r="C92" s="208"/>
      <c r="D92" s="188" t="s">
        <v>125</v>
      </c>
      <c r="E92" s="209" t="s">
        <v>21</v>
      </c>
      <c r="F92" s="210" t="s">
        <v>165</v>
      </c>
      <c r="G92" s="208"/>
      <c r="H92" s="209" t="s">
        <v>21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125</v>
      </c>
      <c r="AU92" s="216" t="s">
        <v>86</v>
      </c>
      <c r="AV92" s="14" t="s">
        <v>82</v>
      </c>
      <c r="AW92" s="14" t="s">
        <v>38</v>
      </c>
      <c r="AX92" s="14" t="s">
        <v>77</v>
      </c>
      <c r="AY92" s="216" t="s">
        <v>114</v>
      </c>
    </row>
    <row r="93" spans="1:65" s="14" customFormat="1" ht="11.25" x14ac:dyDescent="0.2">
      <c r="B93" s="207"/>
      <c r="C93" s="208"/>
      <c r="D93" s="188" t="s">
        <v>125</v>
      </c>
      <c r="E93" s="209" t="s">
        <v>21</v>
      </c>
      <c r="F93" s="210" t="s">
        <v>166</v>
      </c>
      <c r="G93" s="208"/>
      <c r="H93" s="209" t="s">
        <v>21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125</v>
      </c>
      <c r="AU93" s="216" t="s">
        <v>86</v>
      </c>
      <c r="AV93" s="14" t="s">
        <v>82</v>
      </c>
      <c r="AW93" s="14" t="s">
        <v>38</v>
      </c>
      <c r="AX93" s="14" t="s">
        <v>77</v>
      </c>
      <c r="AY93" s="216" t="s">
        <v>114</v>
      </c>
    </row>
    <row r="94" spans="1:65" s="14" customFormat="1" ht="22.5" x14ac:dyDescent="0.2">
      <c r="B94" s="207"/>
      <c r="C94" s="208"/>
      <c r="D94" s="188" t="s">
        <v>125</v>
      </c>
      <c r="E94" s="209" t="s">
        <v>21</v>
      </c>
      <c r="F94" s="210" t="s">
        <v>167</v>
      </c>
      <c r="G94" s="208"/>
      <c r="H94" s="209" t="s">
        <v>21</v>
      </c>
      <c r="I94" s="211"/>
      <c r="J94" s="208"/>
      <c r="K94" s="208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125</v>
      </c>
      <c r="AU94" s="216" t="s">
        <v>86</v>
      </c>
      <c r="AV94" s="14" t="s">
        <v>82</v>
      </c>
      <c r="AW94" s="14" t="s">
        <v>38</v>
      </c>
      <c r="AX94" s="14" t="s">
        <v>77</v>
      </c>
      <c r="AY94" s="216" t="s">
        <v>114</v>
      </c>
    </row>
    <row r="95" spans="1:65" s="14" customFormat="1" ht="11.25" x14ac:dyDescent="0.2">
      <c r="B95" s="207"/>
      <c r="C95" s="208"/>
      <c r="D95" s="188" t="s">
        <v>125</v>
      </c>
      <c r="E95" s="209" t="s">
        <v>21</v>
      </c>
      <c r="F95" s="210" t="s">
        <v>168</v>
      </c>
      <c r="G95" s="208"/>
      <c r="H95" s="209" t="s">
        <v>21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125</v>
      </c>
      <c r="AU95" s="216" t="s">
        <v>86</v>
      </c>
      <c r="AV95" s="14" t="s">
        <v>82</v>
      </c>
      <c r="AW95" s="14" t="s">
        <v>38</v>
      </c>
      <c r="AX95" s="14" t="s">
        <v>77</v>
      </c>
      <c r="AY95" s="216" t="s">
        <v>114</v>
      </c>
    </row>
    <row r="96" spans="1:65" s="14" customFormat="1" ht="11.25" x14ac:dyDescent="0.2">
      <c r="B96" s="207"/>
      <c r="C96" s="208"/>
      <c r="D96" s="188" t="s">
        <v>125</v>
      </c>
      <c r="E96" s="209" t="s">
        <v>21</v>
      </c>
      <c r="F96" s="210" t="s">
        <v>169</v>
      </c>
      <c r="G96" s="208"/>
      <c r="H96" s="209" t="s">
        <v>21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125</v>
      </c>
      <c r="AU96" s="216" t="s">
        <v>86</v>
      </c>
      <c r="AV96" s="14" t="s">
        <v>82</v>
      </c>
      <c r="AW96" s="14" t="s">
        <v>38</v>
      </c>
      <c r="AX96" s="14" t="s">
        <v>77</v>
      </c>
      <c r="AY96" s="216" t="s">
        <v>114</v>
      </c>
    </row>
    <row r="97" spans="1:65" s="14" customFormat="1" ht="22.5" x14ac:dyDescent="0.2">
      <c r="B97" s="207"/>
      <c r="C97" s="208"/>
      <c r="D97" s="188" t="s">
        <v>125</v>
      </c>
      <c r="E97" s="209" t="s">
        <v>21</v>
      </c>
      <c r="F97" s="210" t="s">
        <v>170</v>
      </c>
      <c r="G97" s="208"/>
      <c r="H97" s="209" t="s">
        <v>21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125</v>
      </c>
      <c r="AU97" s="216" t="s">
        <v>86</v>
      </c>
      <c r="AV97" s="14" t="s">
        <v>82</v>
      </c>
      <c r="AW97" s="14" t="s">
        <v>38</v>
      </c>
      <c r="AX97" s="14" t="s">
        <v>77</v>
      </c>
      <c r="AY97" s="216" t="s">
        <v>114</v>
      </c>
    </row>
    <row r="98" spans="1:65" s="13" customFormat="1" ht="11.25" x14ac:dyDescent="0.2">
      <c r="B98" s="193"/>
      <c r="C98" s="194"/>
      <c r="D98" s="188" t="s">
        <v>125</v>
      </c>
      <c r="E98" s="195" t="s">
        <v>21</v>
      </c>
      <c r="F98" s="196" t="s">
        <v>82</v>
      </c>
      <c r="G98" s="194"/>
      <c r="H98" s="197">
        <v>1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125</v>
      </c>
      <c r="AU98" s="203" t="s">
        <v>86</v>
      </c>
      <c r="AV98" s="13" t="s">
        <v>86</v>
      </c>
      <c r="AW98" s="13" t="s">
        <v>38</v>
      </c>
      <c r="AX98" s="13" t="s">
        <v>82</v>
      </c>
      <c r="AY98" s="203" t="s">
        <v>114</v>
      </c>
    </row>
    <row r="99" spans="1:65" s="2" customFormat="1" ht="16.5" customHeight="1" x14ac:dyDescent="0.2">
      <c r="A99" s="36"/>
      <c r="B99" s="37"/>
      <c r="C99" s="175" t="s">
        <v>86</v>
      </c>
      <c r="D99" s="175" t="s">
        <v>117</v>
      </c>
      <c r="E99" s="176" t="s">
        <v>171</v>
      </c>
      <c r="F99" s="177" t="s">
        <v>172</v>
      </c>
      <c r="G99" s="178" t="s">
        <v>157</v>
      </c>
      <c r="H99" s="179">
        <v>1</v>
      </c>
      <c r="I99" s="180"/>
      <c r="J99" s="181">
        <f>ROUND(I99*H99,2)</f>
        <v>0</v>
      </c>
      <c r="K99" s="177" t="s">
        <v>21</v>
      </c>
      <c r="L99" s="41"/>
      <c r="M99" s="182" t="s">
        <v>21</v>
      </c>
      <c r="N99" s="183" t="s">
        <v>50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158</v>
      </c>
      <c r="AT99" s="186" t="s">
        <v>117</v>
      </c>
      <c r="AU99" s="186" t="s">
        <v>86</v>
      </c>
      <c r="AY99" s="18" t="s">
        <v>114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8" t="s">
        <v>121</v>
      </c>
      <c r="BK99" s="187">
        <f>ROUND(I99*H99,2)</f>
        <v>0</v>
      </c>
      <c r="BL99" s="18" t="s">
        <v>158</v>
      </c>
      <c r="BM99" s="186" t="s">
        <v>173</v>
      </c>
    </row>
    <row r="100" spans="1:65" s="14" customFormat="1" ht="11.25" x14ac:dyDescent="0.2">
      <c r="B100" s="207"/>
      <c r="C100" s="208"/>
      <c r="D100" s="188" t="s">
        <v>125</v>
      </c>
      <c r="E100" s="209" t="s">
        <v>21</v>
      </c>
      <c r="F100" s="210" t="s">
        <v>174</v>
      </c>
      <c r="G100" s="208"/>
      <c r="H100" s="209" t="s">
        <v>21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125</v>
      </c>
      <c r="AU100" s="216" t="s">
        <v>86</v>
      </c>
      <c r="AV100" s="14" t="s">
        <v>82</v>
      </c>
      <c r="AW100" s="14" t="s">
        <v>38</v>
      </c>
      <c r="AX100" s="14" t="s">
        <v>77</v>
      </c>
      <c r="AY100" s="216" t="s">
        <v>114</v>
      </c>
    </row>
    <row r="101" spans="1:65" s="13" customFormat="1" ht="11.25" x14ac:dyDescent="0.2">
      <c r="B101" s="193"/>
      <c r="C101" s="194"/>
      <c r="D101" s="188" t="s">
        <v>125</v>
      </c>
      <c r="E101" s="195" t="s">
        <v>21</v>
      </c>
      <c r="F101" s="196" t="s">
        <v>82</v>
      </c>
      <c r="G101" s="194"/>
      <c r="H101" s="197">
        <v>1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125</v>
      </c>
      <c r="AU101" s="203" t="s">
        <v>86</v>
      </c>
      <c r="AV101" s="13" t="s">
        <v>86</v>
      </c>
      <c r="AW101" s="13" t="s">
        <v>38</v>
      </c>
      <c r="AX101" s="13" t="s">
        <v>82</v>
      </c>
      <c r="AY101" s="203" t="s">
        <v>114</v>
      </c>
    </row>
    <row r="102" spans="1:65" s="2" customFormat="1" ht="16.5" customHeight="1" x14ac:dyDescent="0.2">
      <c r="A102" s="36"/>
      <c r="B102" s="37"/>
      <c r="C102" s="175" t="s">
        <v>175</v>
      </c>
      <c r="D102" s="175" t="s">
        <v>117</v>
      </c>
      <c r="E102" s="176" t="s">
        <v>176</v>
      </c>
      <c r="F102" s="177" t="s">
        <v>177</v>
      </c>
      <c r="G102" s="178" t="s">
        <v>178</v>
      </c>
      <c r="H102" s="179">
        <v>1</v>
      </c>
      <c r="I102" s="180"/>
      <c r="J102" s="181">
        <f>ROUND(I102*H102,2)</f>
        <v>0</v>
      </c>
      <c r="K102" s="177" t="s">
        <v>21</v>
      </c>
      <c r="L102" s="41"/>
      <c r="M102" s="182" t="s">
        <v>21</v>
      </c>
      <c r="N102" s="183" t="s">
        <v>50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158</v>
      </c>
      <c r="AT102" s="186" t="s">
        <v>117</v>
      </c>
      <c r="AU102" s="186" t="s">
        <v>86</v>
      </c>
      <c r="AY102" s="18" t="s">
        <v>114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121</v>
      </c>
      <c r="BK102" s="187">
        <f>ROUND(I102*H102,2)</f>
        <v>0</v>
      </c>
      <c r="BL102" s="18" t="s">
        <v>158</v>
      </c>
      <c r="BM102" s="186" t="s">
        <v>179</v>
      </c>
    </row>
    <row r="103" spans="1:65" s="2" customFormat="1" ht="16.5" customHeight="1" x14ac:dyDescent="0.2">
      <c r="A103" s="36"/>
      <c r="B103" s="37"/>
      <c r="C103" s="175" t="s">
        <v>121</v>
      </c>
      <c r="D103" s="175" t="s">
        <v>117</v>
      </c>
      <c r="E103" s="176" t="s">
        <v>180</v>
      </c>
      <c r="F103" s="177" t="s">
        <v>181</v>
      </c>
      <c r="G103" s="178" t="s">
        <v>178</v>
      </c>
      <c r="H103" s="179">
        <v>1</v>
      </c>
      <c r="I103" s="180"/>
      <c r="J103" s="181">
        <f>ROUND(I103*H103,2)</f>
        <v>0</v>
      </c>
      <c r="K103" s="177" t="s">
        <v>21</v>
      </c>
      <c r="L103" s="41"/>
      <c r="M103" s="182" t="s">
        <v>21</v>
      </c>
      <c r="N103" s="183" t="s">
        <v>50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158</v>
      </c>
      <c r="AT103" s="186" t="s">
        <v>117</v>
      </c>
      <c r="AU103" s="186" t="s">
        <v>86</v>
      </c>
      <c r="AY103" s="18" t="s">
        <v>114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8" t="s">
        <v>121</v>
      </c>
      <c r="BK103" s="187">
        <f>ROUND(I103*H103,2)</f>
        <v>0</v>
      </c>
      <c r="BL103" s="18" t="s">
        <v>158</v>
      </c>
      <c r="BM103" s="186" t="s">
        <v>182</v>
      </c>
    </row>
    <row r="104" spans="1:65" s="13" customFormat="1" ht="11.25" x14ac:dyDescent="0.2">
      <c r="B104" s="193"/>
      <c r="C104" s="194"/>
      <c r="D104" s="188" t="s">
        <v>125</v>
      </c>
      <c r="E104" s="195" t="s">
        <v>21</v>
      </c>
      <c r="F104" s="196" t="s">
        <v>183</v>
      </c>
      <c r="G104" s="194"/>
      <c r="H104" s="197">
        <v>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125</v>
      </c>
      <c r="AU104" s="203" t="s">
        <v>86</v>
      </c>
      <c r="AV104" s="13" t="s">
        <v>86</v>
      </c>
      <c r="AW104" s="13" t="s">
        <v>38</v>
      </c>
      <c r="AX104" s="13" t="s">
        <v>82</v>
      </c>
      <c r="AY104" s="203" t="s">
        <v>114</v>
      </c>
    </row>
    <row r="105" spans="1:65" s="2" customFormat="1" ht="24.2" customHeight="1" x14ac:dyDescent="0.2">
      <c r="A105" s="36"/>
      <c r="B105" s="37"/>
      <c r="C105" s="175" t="s">
        <v>184</v>
      </c>
      <c r="D105" s="175" t="s">
        <v>117</v>
      </c>
      <c r="E105" s="176" t="s">
        <v>185</v>
      </c>
      <c r="F105" s="177" t="s">
        <v>186</v>
      </c>
      <c r="G105" s="178" t="s">
        <v>187</v>
      </c>
      <c r="H105" s="179">
        <v>1</v>
      </c>
      <c r="I105" s="180"/>
      <c r="J105" s="181">
        <f>ROUND(I105*H105,2)</f>
        <v>0</v>
      </c>
      <c r="K105" s="177" t="s">
        <v>21</v>
      </c>
      <c r="L105" s="41"/>
      <c r="M105" s="182" t="s">
        <v>21</v>
      </c>
      <c r="N105" s="183" t="s">
        <v>50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158</v>
      </c>
      <c r="AT105" s="186" t="s">
        <v>117</v>
      </c>
      <c r="AU105" s="186" t="s">
        <v>86</v>
      </c>
      <c r="AY105" s="18" t="s">
        <v>114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8" t="s">
        <v>121</v>
      </c>
      <c r="BK105" s="187">
        <f>ROUND(I105*H105,2)</f>
        <v>0</v>
      </c>
      <c r="BL105" s="18" t="s">
        <v>158</v>
      </c>
      <c r="BM105" s="186" t="s">
        <v>188</v>
      </c>
    </row>
    <row r="106" spans="1:65" s="13" customFormat="1" ht="11.25" x14ac:dyDescent="0.2">
      <c r="B106" s="193"/>
      <c r="C106" s="194"/>
      <c r="D106" s="188" t="s">
        <v>125</v>
      </c>
      <c r="E106" s="195" t="s">
        <v>21</v>
      </c>
      <c r="F106" s="196" t="s">
        <v>189</v>
      </c>
      <c r="G106" s="194"/>
      <c r="H106" s="197">
        <v>1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125</v>
      </c>
      <c r="AU106" s="203" t="s">
        <v>86</v>
      </c>
      <c r="AV106" s="13" t="s">
        <v>86</v>
      </c>
      <c r="AW106" s="13" t="s">
        <v>38</v>
      </c>
      <c r="AX106" s="13" t="s">
        <v>82</v>
      </c>
      <c r="AY106" s="203" t="s">
        <v>114</v>
      </c>
    </row>
    <row r="107" spans="1:65" s="12" customFormat="1" ht="22.9" customHeight="1" x14ac:dyDescent="0.2">
      <c r="B107" s="159"/>
      <c r="C107" s="160"/>
      <c r="D107" s="161" t="s">
        <v>76</v>
      </c>
      <c r="E107" s="173" t="s">
        <v>190</v>
      </c>
      <c r="F107" s="173" t="s">
        <v>191</v>
      </c>
      <c r="G107" s="160"/>
      <c r="H107" s="160"/>
      <c r="I107" s="163"/>
      <c r="J107" s="174">
        <f>BK107</f>
        <v>0</v>
      </c>
      <c r="K107" s="160"/>
      <c r="L107" s="165"/>
      <c r="M107" s="166"/>
      <c r="N107" s="167"/>
      <c r="O107" s="167"/>
      <c r="P107" s="168">
        <f>SUM(P108:P112)</f>
        <v>0</v>
      </c>
      <c r="Q107" s="167"/>
      <c r="R107" s="168">
        <f>SUM(R108:R112)</f>
        <v>0</v>
      </c>
      <c r="S107" s="167"/>
      <c r="T107" s="169">
        <f>SUM(T108:T112)</f>
        <v>0</v>
      </c>
      <c r="AR107" s="170" t="s">
        <v>121</v>
      </c>
      <c r="AT107" s="171" t="s">
        <v>76</v>
      </c>
      <c r="AU107" s="171" t="s">
        <v>82</v>
      </c>
      <c r="AY107" s="170" t="s">
        <v>114</v>
      </c>
      <c r="BK107" s="172">
        <f>SUM(BK108:BK112)</f>
        <v>0</v>
      </c>
    </row>
    <row r="108" spans="1:65" s="2" customFormat="1" ht="16.5" customHeight="1" x14ac:dyDescent="0.2">
      <c r="A108" s="36"/>
      <c r="B108" s="37"/>
      <c r="C108" s="175" t="s">
        <v>192</v>
      </c>
      <c r="D108" s="175" t="s">
        <v>117</v>
      </c>
      <c r="E108" s="176" t="s">
        <v>193</v>
      </c>
      <c r="F108" s="177" t="s">
        <v>194</v>
      </c>
      <c r="G108" s="178" t="s">
        <v>157</v>
      </c>
      <c r="H108" s="179">
        <v>1</v>
      </c>
      <c r="I108" s="180"/>
      <c r="J108" s="181">
        <f>ROUND(I108*H108,2)</f>
        <v>0</v>
      </c>
      <c r="K108" s="177" t="s">
        <v>21</v>
      </c>
      <c r="L108" s="41"/>
      <c r="M108" s="182" t="s">
        <v>21</v>
      </c>
      <c r="N108" s="183" t="s">
        <v>50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158</v>
      </c>
      <c r="AT108" s="186" t="s">
        <v>117</v>
      </c>
      <c r="AU108" s="186" t="s">
        <v>86</v>
      </c>
      <c r="AY108" s="18" t="s">
        <v>114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8" t="s">
        <v>121</v>
      </c>
      <c r="BK108" s="187">
        <f>ROUND(I108*H108,2)</f>
        <v>0</v>
      </c>
      <c r="BL108" s="18" t="s">
        <v>158</v>
      </c>
      <c r="BM108" s="186" t="s">
        <v>195</v>
      </c>
    </row>
    <row r="109" spans="1:65" s="2" customFormat="1" ht="16.5" customHeight="1" x14ac:dyDescent="0.2">
      <c r="A109" s="36"/>
      <c r="B109" s="37"/>
      <c r="C109" s="175" t="s">
        <v>196</v>
      </c>
      <c r="D109" s="175" t="s">
        <v>117</v>
      </c>
      <c r="E109" s="176" t="s">
        <v>197</v>
      </c>
      <c r="F109" s="177" t="s">
        <v>198</v>
      </c>
      <c r="G109" s="178" t="s">
        <v>157</v>
      </c>
      <c r="H109" s="179">
        <v>1</v>
      </c>
      <c r="I109" s="180"/>
      <c r="J109" s="181">
        <f>ROUND(I109*H109,2)</f>
        <v>0</v>
      </c>
      <c r="K109" s="177" t="s">
        <v>21</v>
      </c>
      <c r="L109" s="41"/>
      <c r="M109" s="182" t="s">
        <v>21</v>
      </c>
      <c r="N109" s="183" t="s">
        <v>50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158</v>
      </c>
      <c r="AT109" s="186" t="s">
        <v>117</v>
      </c>
      <c r="AU109" s="186" t="s">
        <v>86</v>
      </c>
      <c r="AY109" s="18" t="s">
        <v>114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8" t="s">
        <v>121</v>
      </c>
      <c r="BK109" s="187">
        <f>ROUND(I109*H109,2)</f>
        <v>0</v>
      </c>
      <c r="BL109" s="18" t="s">
        <v>158</v>
      </c>
      <c r="BM109" s="186" t="s">
        <v>199</v>
      </c>
    </row>
    <row r="110" spans="1:65" s="2" customFormat="1" ht="16.5" customHeight="1" x14ac:dyDescent="0.2">
      <c r="A110" s="36"/>
      <c r="B110" s="37"/>
      <c r="C110" s="175" t="s">
        <v>116</v>
      </c>
      <c r="D110" s="175" t="s">
        <v>117</v>
      </c>
      <c r="E110" s="176" t="s">
        <v>200</v>
      </c>
      <c r="F110" s="177" t="s">
        <v>201</v>
      </c>
      <c r="G110" s="178" t="s">
        <v>202</v>
      </c>
      <c r="H110" s="179">
        <v>1</v>
      </c>
      <c r="I110" s="180"/>
      <c r="J110" s="181">
        <f>ROUND(I110*H110,2)</f>
        <v>0</v>
      </c>
      <c r="K110" s="177" t="s">
        <v>21</v>
      </c>
      <c r="L110" s="41"/>
      <c r="M110" s="182" t="s">
        <v>21</v>
      </c>
      <c r="N110" s="183" t="s">
        <v>50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158</v>
      </c>
      <c r="AT110" s="186" t="s">
        <v>117</v>
      </c>
      <c r="AU110" s="186" t="s">
        <v>86</v>
      </c>
      <c r="AY110" s="18" t="s">
        <v>114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121</v>
      </c>
      <c r="BK110" s="187">
        <f>ROUND(I110*H110,2)</f>
        <v>0</v>
      </c>
      <c r="BL110" s="18" t="s">
        <v>158</v>
      </c>
      <c r="BM110" s="186" t="s">
        <v>203</v>
      </c>
    </row>
    <row r="111" spans="1:65" s="2" customFormat="1" ht="16.5" customHeight="1" x14ac:dyDescent="0.2">
      <c r="A111" s="36"/>
      <c r="B111" s="37"/>
      <c r="C111" s="175" t="s">
        <v>127</v>
      </c>
      <c r="D111" s="175" t="s">
        <v>117</v>
      </c>
      <c r="E111" s="176" t="s">
        <v>204</v>
      </c>
      <c r="F111" s="177" t="s">
        <v>205</v>
      </c>
      <c r="G111" s="178" t="s">
        <v>202</v>
      </c>
      <c r="H111" s="179">
        <v>1</v>
      </c>
      <c r="I111" s="180"/>
      <c r="J111" s="181">
        <f>ROUND(I111*H111,2)</f>
        <v>0</v>
      </c>
      <c r="K111" s="177" t="s">
        <v>21</v>
      </c>
      <c r="L111" s="41"/>
      <c r="M111" s="182" t="s">
        <v>21</v>
      </c>
      <c r="N111" s="183" t="s">
        <v>50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158</v>
      </c>
      <c r="AT111" s="186" t="s">
        <v>117</v>
      </c>
      <c r="AU111" s="186" t="s">
        <v>86</v>
      </c>
      <c r="AY111" s="18" t="s">
        <v>114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8" t="s">
        <v>121</v>
      </c>
      <c r="BK111" s="187">
        <f>ROUND(I111*H111,2)</f>
        <v>0</v>
      </c>
      <c r="BL111" s="18" t="s">
        <v>158</v>
      </c>
      <c r="BM111" s="186" t="s">
        <v>206</v>
      </c>
    </row>
    <row r="112" spans="1:65" s="2" customFormat="1" ht="24.2" customHeight="1" x14ac:dyDescent="0.2">
      <c r="A112" s="36"/>
      <c r="B112" s="37"/>
      <c r="C112" s="175" t="s">
        <v>133</v>
      </c>
      <c r="D112" s="175" t="s">
        <v>117</v>
      </c>
      <c r="E112" s="176" t="s">
        <v>207</v>
      </c>
      <c r="F112" s="177" t="s">
        <v>208</v>
      </c>
      <c r="G112" s="178" t="s">
        <v>202</v>
      </c>
      <c r="H112" s="179">
        <v>1</v>
      </c>
      <c r="I112" s="180"/>
      <c r="J112" s="181">
        <f>ROUND(I112*H112,2)</f>
        <v>0</v>
      </c>
      <c r="K112" s="177" t="s">
        <v>21</v>
      </c>
      <c r="L112" s="41"/>
      <c r="M112" s="182" t="s">
        <v>21</v>
      </c>
      <c r="N112" s="183" t="s">
        <v>50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158</v>
      </c>
      <c r="AT112" s="186" t="s">
        <v>117</v>
      </c>
      <c r="AU112" s="186" t="s">
        <v>86</v>
      </c>
      <c r="AY112" s="18" t="s">
        <v>114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8" t="s">
        <v>121</v>
      </c>
      <c r="BK112" s="187">
        <f>ROUND(I112*H112,2)</f>
        <v>0</v>
      </c>
      <c r="BL112" s="18" t="s">
        <v>158</v>
      </c>
      <c r="BM112" s="186" t="s">
        <v>209</v>
      </c>
    </row>
    <row r="113" spans="1:65" s="12" customFormat="1" ht="22.9" customHeight="1" x14ac:dyDescent="0.2">
      <c r="B113" s="159"/>
      <c r="C113" s="160"/>
      <c r="D113" s="161" t="s">
        <v>76</v>
      </c>
      <c r="E113" s="173" t="s">
        <v>210</v>
      </c>
      <c r="F113" s="173" t="s">
        <v>211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SUM(P114:P123)</f>
        <v>0</v>
      </c>
      <c r="Q113" s="167"/>
      <c r="R113" s="168">
        <f>SUM(R114:R123)</f>
        <v>0</v>
      </c>
      <c r="S113" s="167"/>
      <c r="T113" s="169">
        <f>SUM(T114:T123)</f>
        <v>0</v>
      </c>
      <c r="AR113" s="170" t="s">
        <v>121</v>
      </c>
      <c r="AT113" s="171" t="s">
        <v>76</v>
      </c>
      <c r="AU113" s="171" t="s">
        <v>82</v>
      </c>
      <c r="AY113" s="170" t="s">
        <v>114</v>
      </c>
      <c r="BK113" s="172">
        <f>SUM(BK114:BK123)</f>
        <v>0</v>
      </c>
    </row>
    <row r="114" spans="1:65" s="2" customFormat="1" ht="24.2" customHeight="1" x14ac:dyDescent="0.2">
      <c r="A114" s="36"/>
      <c r="B114" s="37"/>
      <c r="C114" s="175" t="s">
        <v>140</v>
      </c>
      <c r="D114" s="175" t="s">
        <v>117</v>
      </c>
      <c r="E114" s="176" t="s">
        <v>212</v>
      </c>
      <c r="F114" s="177" t="s">
        <v>213</v>
      </c>
      <c r="G114" s="178" t="s">
        <v>157</v>
      </c>
      <c r="H114" s="179">
        <v>1</v>
      </c>
      <c r="I114" s="180"/>
      <c r="J114" s="181">
        <f>ROUND(I114*H114,2)</f>
        <v>0</v>
      </c>
      <c r="K114" s="177" t="s">
        <v>21</v>
      </c>
      <c r="L114" s="41"/>
      <c r="M114" s="182" t="s">
        <v>21</v>
      </c>
      <c r="N114" s="183" t="s">
        <v>50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214</v>
      </c>
      <c r="AT114" s="186" t="s">
        <v>117</v>
      </c>
      <c r="AU114" s="186" t="s">
        <v>86</v>
      </c>
      <c r="AY114" s="18" t="s">
        <v>114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8" t="s">
        <v>121</v>
      </c>
      <c r="BK114" s="187">
        <f>ROUND(I114*H114,2)</f>
        <v>0</v>
      </c>
      <c r="BL114" s="18" t="s">
        <v>214</v>
      </c>
      <c r="BM114" s="186" t="s">
        <v>215</v>
      </c>
    </row>
    <row r="115" spans="1:65" s="2" customFormat="1" ht="16.5" customHeight="1" x14ac:dyDescent="0.2">
      <c r="A115" s="36"/>
      <c r="B115" s="37"/>
      <c r="C115" s="175" t="s">
        <v>8</v>
      </c>
      <c r="D115" s="175" t="s">
        <v>117</v>
      </c>
      <c r="E115" s="176" t="s">
        <v>216</v>
      </c>
      <c r="F115" s="177" t="s">
        <v>217</v>
      </c>
      <c r="G115" s="178" t="s">
        <v>157</v>
      </c>
      <c r="H115" s="179">
        <v>1</v>
      </c>
      <c r="I115" s="180"/>
      <c r="J115" s="181">
        <f>ROUND(I115*H115,2)</f>
        <v>0</v>
      </c>
      <c r="K115" s="177" t="s">
        <v>21</v>
      </c>
      <c r="L115" s="41"/>
      <c r="M115" s="182" t="s">
        <v>21</v>
      </c>
      <c r="N115" s="183" t="s">
        <v>50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214</v>
      </c>
      <c r="AT115" s="186" t="s">
        <v>117</v>
      </c>
      <c r="AU115" s="186" t="s">
        <v>86</v>
      </c>
      <c r="AY115" s="18" t="s">
        <v>114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121</v>
      </c>
      <c r="BK115" s="187">
        <f>ROUND(I115*H115,2)</f>
        <v>0</v>
      </c>
      <c r="BL115" s="18" t="s">
        <v>214</v>
      </c>
      <c r="BM115" s="186" t="s">
        <v>218</v>
      </c>
    </row>
    <row r="116" spans="1:65" s="2" customFormat="1" ht="16.5" customHeight="1" x14ac:dyDescent="0.2">
      <c r="A116" s="36"/>
      <c r="B116" s="37"/>
      <c r="C116" s="175" t="s">
        <v>219</v>
      </c>
      <c r="D116" s="175" t="s">
        <v>117</v>
      </c>
      <c r="E116" s="176" t="s">
        <v>220</v>
      </c>
      <c r="F116" s="177" t="s">
        <v>221</v>
      </c>
      <c r="G116" s="178" t="s">
        <v>157</v>
      </c>
      <c r="H116" s="179">
        <v>1</v>
      </c>
      <c r="I116" s="180"/>
      <c r="J116" s="181">
        <f>ROUND(I116*H116,2)</f>
        <v>0</v>
      </c>
      <c r="K116" s="177" t="s">
        <v>21</v>
      </c>
      <c r="L116" s="41"/>
      <c r="M116" s="182" t="s">
        <v>21</v>
      </c>
      <c r="N116" s="183" t="s">
        <v>50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214</v>
      </c>
      <c r="AT116" s="186" t="s">
        <v>117</v>
      </c>
      <c r="AU116" s="186" t="s">
        <v>86</v>
      </c>
      <c r="AY116" s="18" t="s">
        <v>114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8" t="s">
        <v>121</v>
      </c>
      <c r="BK116" s="187">
        <f>ROUND(I116*H116,2)</f>
        <v>0</v>
      </c>
      <c r="BL116" s="18" t="s">
        <v>214</v>
      </c>
      <c r="BM116" s="186" t="s">
        <v>222</v>
      </c>
    </row>
    <row r="117" spans="1:65" s="2" customFormat="1" ht="16.5" customHeight="1" x14ac:dyDescent="0.2">
      <c r="A117" s="36"/>
      <c r="B117" s="37"/>
      <c r="C117" s="175" t="s">
        <v>223</v>
      </c>
      <c r="D117" s="175" t="s">
        <v>117</v>
      </c>
      <c r="E117" s="176" t="s">
        <v>224</v>
      </c>
      <c r="F117" s="177" t="s">
        <v>225</v>
      </c>
      <c r="G117" s="178" t="s">
        <v>157</v>
      </c>
      <c r="H117" s="179">
        <v>1</v>
      </c>
      <c r="I117" s="180"/>
      <c r="J117" s="181">
        <f>ROUND(I117*H117,2)</f>
        <v>0</v>
      </c>
      <c r="K117" s="177" t="s">
        <v>21</v>
      </c>
      <c r="L117" s="41"/>
      <c r="M117" s="182" t="s">
        <v>21</v>
      </c>
      <c r="N117" s="183" t="s">
        <v>50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214</v>
      </c>
      <c r="AT117" s="186" t="s">
        <v>117</v>
      </c>
      <c r="AU117" s="186" t="s">
        <v>86</v>
      </c>
      <c r="AY117" s="18" t="s">
        <v>114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121</v>
      </c>
      <c r="BK117" s="187">
        <f>ROUND(I117*H117,2)</f>
        <v>0</v>
      </c>
      <c r="BL117" s="18" t="s">
        <v>214</v>
      </c>
      <c r="BM117" s="186" t="s">
        <v>226</v>
      </c>
    </row>
    <row r="118" spans="1:65" s="2" customFormat="1" ht="16.5" customHeight="1" x14ac:dyDescent="0.2">
      <c r="A118" s="36"/>
      <c r="B118" s="37"/>
      <c r="C118" s="175" t="s">
        <v>227</v>
      </c>
      <c r="D118" s="175" t="s">
        <v>117</v>
      </c>
      <c r="E118" s="176" t="s">
        <v>228</v>
      </c>
      <c r="F118" s="177" t="s">
        <v>229</v>
      </c>
      <c r="G118" s="178" t="s">
        <v>157</v>
      </c>
      <c r="H118" s="179">
        <v>1</v>
      </c>
      <c r="I118" s="180"/>
      <c r="J118" s="181">
        <f>ROUND(I118*H118,2)</f>
        <v>0</v>
      </c>
      <c r="K118" s="177" t="s">
        <v>21</v>
      </c>
      <c r="L118" s="41"/>
      <c r="M118" s="182" t="s">
        <v>21</v>
      </c>
      <c r="N118" s="183" t="s">
        <v>50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214</v>
      </c>
      <c r="AT118" s="186" t="s">
        <v>117</v>
      </c>
      <c r="AU118" s="186" t="s">
        <v>86</v>
      </c>
      <c r="AY118" s="18" t="s">
        <v>114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8" t="s">
        <v>121</v>
      </c>
      <c r="BK118" s="187">
        <f>ROUND(I118*H118,2)</f>
        <v>0</v>
      </c>
      <c r="BL118" s="18" t="s">
        <v>214</v>
      </c>
      <c r="BM118" s="186" t="s">
        <v>230</v>
      </c>
    </row>
    <row r="119" spans="1:65" s="14" customFormat="1" ht="11.25" x14ac:dyDescent="0.2">
      <c r="B119" s="207"/>
      <c r="C119" s="208"/>
      <c r="D119" s="188" t="s">
        <v>125</v>
      </c>
      <c r="E119" s="209" t="s">
        <v>21</v>
      </c>
      <c r="F119" s="210" t="s">
        <v>231</v>
      </c>
      <c r="G119" s="208"/>
      <c r="H119" s="209" t="s">
        <v>21</v>
      </c>
      <c r="I119" s="211"/>
      <c r="J119" s="208"/>
      <c r="K119" s="208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125</v>
      </c>
      <c r="AU119" s="216" t="s">
        <v>86</v>
      </c>
      <c r="AV119" s="14" t="s">
        <v>82</v>
      </c>
      <c r="AW119" s="14" t="s">
        <v>38</v>
      </c>
      <c r="AX119" s="14" t="s">
        <v>77</v>
      </c>
      <c r="AY119" s="216" t="s">
        <v>114</v>
      </c>
    </row>
    <row r="120" spans="1:65" s="14" customFormat="1" ht="11.25" x14ac:dyDescent="0.2">
      <c r="B120" s="207"/>
      <c r="C120" s="208"/>
      <c r="D120" s="188" t="s">
        <v>125</v>
      </c>
      <c r="E120" s="209" t="s">
        <v>21</v>
      </c>
      <c r="F120" s="210" t="s">
        <v>232</v>
      </c>
      <c r="G120" s="208"/>
      <c r="H120" s="209" t="s">
        <v>21</v>
      </c>
      <c r="I120" s="211"/>
      <c r="J120" s="208"/>
      <c r="K120" s="208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125</v>
      </c>
      <c r="AU120" s="216" t="s">
        <v>86</v>
      </c>
      <c r="AV120" s="14" t="s">
        <v>82</v>
      </c>
      <c r="AW120" s="14" t="s">
        <v>38</v>
      </c>
      <c r="AX120" s="14" t="s">
        <v>77</v>
      </c>
      <c r="AY120" s="216" t="s">
        <v>114</v>
      </c>
    </row>
    <row r="121" spans="1:65" s="13" customFormat="1" ht="11.25" x14ac:dyDescent="0.2">
      <c r="B121" s="193"/>
      <c r="C121" s="194"/>
      <c r="D121" s="188" t="s">
        <v>125</v>
      </c>
      <c r="E121" s="195" t="s">
        <v>21</v>
      </c>
      <c r="F121" s="196" t="s">
        <v>82</v>
      </c>
      <c r="G121" s="194"/>
      <c r="H121" s="197">
        <v>1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125</v>
      </c>
      <c r="AU121" s="203" t="s">
        <v>86</v>
      </c>
      <c r="AV121" s="13" t="s">
        <v>86</v>
      </c>
      <c r="AW121" s="13" t="s">
        <v>38</v>
      </c>
      <c r="AX121" s="13" t="s">
        <v>82</v>
      </c>
      <c r="AY121" s="203" t="s">
        <v>114</v>
      </c>
    </row>
    <row r="122" spans="1:65" s="2" customFormat="1" ht="16.5" customHeight="1" x14ac:dyDescent="0.2">
      <c r="A122" s="36"/>
      <c r="B122" s="37"/>
      <c r="C122" s="175" t="s">
        <v>233</v>
      </c>
      <c r="D122" s="175" t="s">
        <v>117</v>
      </c>
      <c r="E122" s="176" t="s">
        <v>234</v>
      </c>
      <c r="F122" s="177" t="s">
        <v>235</v>
      </c>
      <c r="G122" s="178" t="s">
        <v>157</v>
      </c>
      <c r="H122" s="179">
        <v>1</v>
      </c>
      <c r="I122" s="180"/>
      <c r="J122" s="181">
        <f>ROUND(I122*H122,2)</f>
        <v>0</v>
      </c>
      <c r="K122" s="177" t="s">
        <v>21</v>
      </c>
      <c r="L122" s="41"/>
      <c r="M122" s="182" t="s">
        <v>21</v>
      </c>
      <c r="N122" s="183" t="s">
        <v>50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214</v>
      </c>
      <c r="AT122" s="186" t="s">
        <v>117</v>
      </c>
      <c r="AU122" s="186" t="s">
        <v>86</v>
      </c>
      <c r="AY122" s="18" t="s">
        <v>114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8" t="s">
        <v>121</v>
      </c>
      <c r="BK122" s="187">
        <f>ROUND(I122*H122,2)</f>
        <v>0</v>
      </c>
      <c r="BL122" s="18" t="s">
        <v>214</v>
      </c>
      <c r="BM122" s="186" t="s">
        <v>236</v>
      </c>
    </row>
    <row r="123" spans="1:65" s="2" customFormat="1" ht="21.75" customHeight="1" x14ac:dyDescent="0.2">
      <c r="A123" s="36"/>
      <c r="B123" s="37"/>
      <c r="C123" s="175" t="s">
        <v>237</v>
      </c>
      <c r="D123" s="175" t="s">
        <v>117</v>
      </c>
      <c r="E123" s="176" t="s">
        <v>238</v>
      </c>
      <c r="F123" s="177" t="s">
        <v>239</v>
      </c>
      <c r="G123" s="178" t="s">
        <v>157</v>
      </c>
      <c r="H123" s="179">
        <v>1</v>
      </c>
      <c r="I123" s="180"/>
      <c r="J123" s="181">
        <f>ROUND(I123*H123,2)</f>
        <v>0</v>
      </c>
      <c r="K123" s="177" t="s">
        <v>21</v>
      </c>
      <c r="L123" s="41"/>
      <c r="M123" s="217" t="s">
        <v>21</v>
      </c>
      <c r="N123" s="218" t="s">
        <v>50</v>
      </c>
      <c r="O123" s="219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214</v>
      </c>
      <c r="AT123" s="186" t="s">
        <v>117</v>
      </c>
      <c r="AU123" s="186" t="s">
        <v>86</v>
      </c>
      <c r="AY123" s="18" t="s">
        <v>114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121</v>
      </c>
      <c r="BK123" s="187">
        <f>ROUND(I123*H123,2)</f>
        <v>0</v>
      </c>
      <c r="BL123" s="18" t="s">
        <v>214</v>
      </c>
      <c r="BM123" s="186" t="s">
        <v>240</v>
      </c>
    </row>
    <row r="124" spans="1:65" s="2" customFormat="1" ht="6.95" customHeight="1" x14ac:dyDescent="0.2">
      <c r="A124" s="36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3CHVo/GkgXLpyeyjTPKtW/ioCLe/a4Vsy725n2fvw83J/oWEus/z+4X73SgqbgEH5qERJrCcLa+ukqvvKhVxxA==" saltValue="OO1QnSjsn+gLkqQuFGp99Ln0ULlIkH6O7R+jDmOQ/XExQqERZoOZfJojK/QsDOwtW7wNniAGyLe+Pd6CDV5lRA==" spinCount="100000" sheet="1" objects="1" scenarios="1" formatColumns="0" formatRows="0" autoFilter="0"/>
  <autoFilter ref="C82:K12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 x14ac:dyDescent="0.2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s="1" customFormat="1" ht="37.5" customHeight="1" x14ac:dyDescent="0.2"/>
    <row r="2" spans="2:11" s="1" customFormat="1" ht="7.5" customHeight="1" x14ac:dyDescent="0.2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5" customFormat="1" ht="45" customHeight="1" x14ac:dyDescent="0.2">
      <c r="B3" s="226"/>
      <c r="C3" s="361" t="s">
        <v>241</v>
      </c>
      <c r="D3" s="361"/>
      <c r="E3" s="361"/>
      <c r="F3" s="361"/>
      <c r="G3" s="361"/>
      <c r="H3" s="361"/>
      <c r="I3" s="361"/>
      <c r="J3" s="361"/>
      <c r="K3" s="227"/>
    </row>
    <row r="4" spans="2:11" s="1" customFormat="1" ht="25.5" customHeight="1" x14ac:dyDescent="0.3">
      <c r="B4" s="228"/>
      <c r="C4" s="360" t="s">
        <v>242</v>
      </c>
      <c r="D4" s="360"/>
      <c r="E4" s="360"/>
      <c r="F4" s="360"/>
      <c r="G4" s="360"/>
      <c r="H4" s="360"/>
      <c r="I4" s="360"/>
      <c r="J4" s="360"/>
      <c r="K4" s="229"/>
    </row>
    <row r="5" spans="2:11" s="1" customFormat="1" ht="5.25" customHeight="1" x14ac:dyDescent="0.2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 x14ac:dyDescent="0.2">
      <c r="B6" s="228"/>
      <c r="C6" s="359" t="s">
        <v>243</v>
      </c>
      <c r="D6" s="359"/>
      <c r="E6" s="359"/>
      <c r="F6" s="359"/>
      <c r="G6" s="359"/>
      <c r="H6" s="359"/>
      <c r="I6" s="359"/>
      <c r="J6" s="359"/>
      <c r="K6" s="229"/>
    </row>
    <row r="7" spans="2:11" s="1" customFormat="1" ht="15" customHeight="1" x14ac:dyDescent="0.2">
      <c r="B7" s="232"/>
      <c r="C7" s="359" t="s">
        <v>244</v>
      </c>
      <c r="D7" s="359"/>
      <c r="E7" s="359"/>
      <c r="F7" s="359"/>
      <c r="G7" s="359"/>
      <c r="H7" s="359"/>
      <c r="I7" s="359"/>
      <c r="J7" s="359"/>
      <c r="K7" s="229"/>
    </row>
    <row r="8" spans="2:11" s="1" customFormat="1" ht="12.75" customHeight="1" x14ac:dyDescent="0.2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 x14ac:dyDescent="0.2">
      <c r="B9" s="232"/>
      <c r="C9" s="359" t="s">
        <v>245</v>
      </c>
      <c r="D9" s="359"/>
      <c r="E9" s="359"/>
      <c r="F9" s="359"/>
      <c r="G9" s="359"/>
      <c r="H9" s="359"/>
      <c r="I9" s="359"/>
      <c r="J9" s="359"/>
      <c r="K9" s="229"/>
    </row>
    <row r="10" spans="2:11" s="1" customFormat="1" ht="15" customHeight="1" x14ac:dyDescent="0.2">
      <c r="B10" s="232"/>
      <c r="C10" s="231"/>
      <c r="D10" s="359" t="s">
        <v>246</v>
      </c>
      <c r="E10" s="359"/>
      <c r="F10" s="359"/>
      <c r="G10" s="359"/>
      <c r="H10" s="359"/>
      <c r="I10" s="359"/>
      <c r="J10" s="359"/>
      <c r="K10" s="229"/>
    </row>
    <row r="11" spans="2:11" s="1" customFormat="1" ht="15" customHeight="1" x14ac:dyDescent="0.2">
      <c r="B11" s="232"/>
      <c r="C11" s="233"/>
      <c r="D11" s="359" t="s">
        <v>247</v>
      </c>
      <c r="E11" s="359"/>
      <c r="F11" s="359"/>
      <c r="G11" s="359"/>
      <c r="H11" s="359"/>
      <c r="I11" s="359"/>
      <c r="J11" s="359"/>
      <c r="K11" s="229"/>
    </row>
    <row r="12" spans="2:11" s="1" customFormat="1" ht="15" customHeight="1" x14ac:dyDescent="0.2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 x14ac:dyDescent="0.2">
      <c r="B13" s="232"/>
      <c r="C13" s="233"/>
      <c r="D13" s="234" t="s">
        <v>248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 x14ac:dyDescent="0.2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 x14ac:dyDescent="0.2">
      <c r="B15" s="232"/>
      <c r="C15" s="233"/>
      <c r="D15" s="359" t="s">
        <v>249</v>
      </c>
      <c r="E15" s="359"/>
      <c r="F15" s="359"/>
      <c r="G15" s="359"/>
      <c r="H15" s="359"/>
      <c r="I15" s="359"/>
      <c r="J15" s="359"/>
      <c r="K15" s="229"/>
    </row>
    <row r="16" spans="2:11" s="1" customFormat="1" ht="15" customHeight="1" x14ac:dyDescent="0.2">
      <c r="B16" s="232"/>
      <c r="C16" s="233"/>
      <c r="D16" s="359" t="s">
        <v>250</v>
      </c>
      <c r="E16" s="359"/>
      <c r="F16" s="359"/>
      <c r="G16" s="359"/>
      <c r="H16" s="359"/>
      <c r="I16" s="359"/>
      <c r="J16" s="359"/>
      <c r="K16" s="229"/>
    </row>
    <row r="17" spans="2:11" s="1" customFormat="1" ht="15" customHeight="1" x14ac:dyDescent="0.2">
      <c r="B17" s="232"/>
      <c r="C17" s="233"/>
      <c r="D17" s="359" t="s">
        <v>251</v>
      </c>
      <c r="E17" s="359"/>
      <c r="F17" s="359"/>
      <c r="G17" s="359"/>
      <c r="H17" s="359"/>
      <c r="I17" s="359"/>
      <c r="J17" s="359"/>
      <c r="K17" s="229"/>
    </row>
    <row r="18" spans="2:11" s="1" customFormat="1" ht="15" customHeight="1" x14ac:dyDescent="0.2">
      <c r="B18" s="232"/>
      <c r="C18" s="233"/>
      <c r="D18" s="233"/>
      <c r="E18" s="235" t="s">
        <v>84</v>
      </c>
      <c r="F18" s="359" t="s">
        <v>252</v>
      </c>
      <c r="G18" s="359"/>
      <c r="H18" s="359"/>
      <c r="I18" s="359"/>
      <c r="J18" s="359"/>
      <c r="K18" s="229"/>
    </row>
    <row r="19" spans="2:11" s="1" customFormat="1" ht="15" customHeight="1" x14ac:dyDescent="0.2">
      <c r="B19" s="232"/>
      <c r="C19" s="233"/>
      <c r="D19" s="233"/>
      <c r="E19" s="235" t="s">
        <v>253</v>
      </c>
      <c r="F19" s="359" t="s">
        <v>254</v>
      </c>
      <c r="G19" s="359"/>
      <c r="H19" s="359"/>
      <c r="I19" s="359"/>
      <c r="J19" s="359"/>
      <c r="K19" s="229"/>
    </row>
    <row r="20" spans="2:11" s="1" customFormat="1" ht="15" customHeight="1" x14ac:dyDescent="0.2">
      <c r="B20" s="232"/>
      <c r="C20" s="233"/>
      <c r="D20" s="233"/>
      <c r="E20" s="235" t="s">
        <v>255</v>
      </c>
      <c r="F20" s="359" t="s">
        <v>256</v>
      </c>
      <c r="G20" s="359"/>
      <c r="H20" s="359"/>
      <c r="I20" s="359"/>
      <c r="J20" s="359"/>
      <c r="K20" s="229"/>
    </row>
    <row r="21" spans="2:11" s="1" customFormat="1" ht="15" customHeight="1" x14ac:dyDescent="0.2">
      <c r="B21" s="232"/>
      <c r="C21" s="233"/>
      <c r="D21" s="233"/>
      <c r="E21" s="235" t="s">
        <v>257</v>
      </c>
      <c r="F21" s="359" t="s">
        <v>258</v>
      </c>
      <c r="G21" s="359"/>
      <c r="H21" s="359"/>
      <c r="I21" s="359"/>
      <c r="J21" s="359"/>
      <c r="K21" s="229"/>
    </row>
    <row r="22" spans="2:11" s="1" customFormat="1" ht="15" customHeight="1" x14ac:dyDescent="0.2">
      <c r="B22" s="232"/>
      <c r="C22" s="233"/>
      <c r="D22" s="233"/>
      <c r="E22" s="235" t="s">
        <v>151</v>
      </c>
      <c r="F22" s="359" t="s">
        <v>259</v>
      </c>
      <c r="G22" s="359"/>
      <c r="H22" s="359"/>
      <c r="I22" s="359"/>
      <c r="J22" s="359"/>
      <c r="K22" s="229"/>
    </row>
    <row r="23" spans="2:11" s="1" customFormat="1" ht="15" customHeight="1" x14ac:dyDescent="0.2">
      <c r="B23" s="232"/>
      <c r="C23" s="233"/>
      <c r="D23" s="233"/>
      <c r="E23" s="235" t="s">
        <v>260</v>
      </c>
      <c r="F23" s="359" t="s">
        <v>261</v>
      </c>
      <c r="G23" s="359"/>
      <c r="H23" s="359"/>
      <c r="I23" s="359"/>
      <c r="J23" s="359"/>
      <c r="K23" s="229"/>
    </row>
    <row r="24" spans="2:11" s="1" customFormat="1" ht="12.75" customHeight="1" x14ac:dyDescent="0.2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 x14ac:dyDescent="0.2">
      <c r="B25" s="232"/>
      <c r="C25" s="359" t="s">
        <v>262</v>
      </c>
      <c r="D25" s="359"/>
      <c r="E25" s="359"/>
      <c r="F25" s="359"/>
      <c r="G25" s="359"/>
      <c r="H25" s="359"/>
      <c r="I25" s="359"/>
      <c r="J25" s="359"/>
      <c r="K25" s="229"/>
    </row>
    <row r="26" spans="2:11" s="1" customFormat="1" ht="15" customHeight="1" x14ac:dyDescent="0.2">
      <c r="B26" s="232"/>
      <c r="C26" s="359" t="s">
        <v>263</v>
      </c>
      <c r="D26" s="359"/>
      <c r="E26" s="359"/>
      <c r="F26" s="359"/>
      <c r="G26" s="359"/>
      <c r="H26" s="359"/>
      <c r="I26" s="359"/>
      <c r="J26" s="359"/>
      <c r="K26" s="229"/>
    </row>
    <row r="27" spans="2:11" s="1" customFormat="1" ht="15" customHeight="1" x14ac:dyDescent="0.2">
      <c r="B27" s="232"/>
      <c r="C27" s="231"/>
      <c r="D27" s="359" t="s">
        <v>264</v>
      </c>
      <c r="E27" s="359"/>
      <c r="F27" s="359"/>
      <c r="G27" s="359"/>
      <c r="H27" s="359"/>
      <c r="I27" s="359"/>
      <c r="J27" s="359"/>
      <c r="K27" s="229"/>
    </row>
    <row r="28" spans="2:11" s="1" customFormat="1" ht="15" customHeight="1" x14ac:dyDescent="0.2">
      <c r="B28" s="232"/>
      <c r="C28" s="233"/>
      <c r="D28" s="359" t="s">
        <v>265</v>
      </c>
      <c r="E28" s="359"/>
      <c r="F28" s="359"/>
      <c r="G28" s="359"/>
      <c r="H28" s="359"/>
      <c r="I28" s="359"/>
      <c r="J28" s="359"/>
      <c r="K28" s="229"/>
    </row>
    <row r="29" spans="2:11" s="1" customFormat="1" ht="12.75" customHeight="1" x14ac:dyDescent="0.2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 x14ac:dyDescent="0.2">
      <c r="B30" s="232"/>
      <c r="C30" s="233"/>
      <c r="D30" s="359" t="s">
        <v>266</v>
      </c>
      <c r="E30" s="359"/>
      <c r="F30" s="359"/>
      <c r="G30" s="359"/>
      <c r="H30" s="359"/>
      <c r="I30" s="359"/>
      <c r="J30" s="359"/>
      <c r="K30" s="229"/>
    </row>
    <row r="31" spans="2:11" s="1" customFormat="1" ht="15" customHeight="1" x14ac:dyDescent="0.2">
      <c r="B31" s="232"/>
      <c r="C31" s="233"/>
      <c r="D31" s="359" t="s">
        <v>267</v>
      </c>
      <c r="E31" s="359"/>
      <c r="F31" s="359"/>
      <c r="G31" s="359"/>
      <c r="H31" s="359"/>
      <c r="I31" s="359"/>
      <c r="J31" s="359"/>
      <c r="K31" s="229"/>
    </row>
    <row r="32" spans="2:11" s="1" customFormat="1" ht="12.75" customHeight="1" x14ac:dyDescent="0.2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 x14ac:dyDescent="0.2">
      <c r="B33" s="232"/>
      <c r="C33" s="233"/>
      <c r="D33" s="359" t="s">
        <v>268</v>
      </c>
      <c r="E33" s="359"/>
      <c r="F33" s="359"/>
      <c r="G33" s="359"/>
      <c r="H33" s="359"/>
      <c r="I33" s="359"/>
      <c r="J33" s="359"/>
      <c r="K33" s="229"/>
    </row>
    <row r="34" spans="2:11" s="1" customFormat="1" ht="15" customHeight="1" x14ac:dyDescent="0.2">
      <c r="B34" s="232"/>
      <c r="C34" s="233"/>
      <c r="D34" s="359" t="s">
        <v>269</v>
      </c>
      <c r="E34" s="359"/>
      <c r="F34" s="359"/>
      <c r="G34" s="359"/>
      <c r="H34" s="359"/>
      <c r="I34" s="359"/>
      <c r="J34" s="359"/>
      <c r="K34" s="229"/>
    </row>
    <row r="35" spans="2:11" s="1" customFormat="1" ht="15" customHeight="1" x14ac:dyDescent="0.2">
      <c r="B35" s="232"/>
      <c r="C35" s="233"/>
      <c r="D35" s="359" t="s">
        <v>270</v>
      </c>
      <c r="E35" s="359"/>
      <c r="F35" s="359"/>
      <c r="G35" s="359"/>
      <c r="H35" s="359"/>
      <c r="I35" s="359"/>
      <c r="J35" s="359"/>
      <c r="K35" s="229"/>
    </row>
    <row r="36" spans="2:11" s="1" customFormat="1" ht="15" customHeight="1" x14ac:dyDescent="0.2">
      <c r="B36" s="232"/>
      <c r="C36" s="233"/>
      <c r="D36" s="231"/>
      <c r="E36" s="234" t="s">
        <v>100</v>
      </c>
      <c r="F36" s="231"/>
      <c r="G36" s="359" t="s">
        <v>271</v>
      </c>
      <c r="H36" s="359"/>
      <c r="I36" s="359"/>
      <c r="J36" s="359"/>
      <c r="K36" s="229"/>
    </row>
    <row r="37" spans="2:11" s="1" customFormat="1" ht="30.75" customHeight="1" x14ac:dyDescent="0.2">
      <c r="B37" s="232"/>
      <c r="C37" s="233"/>
      <c r="D37" s="231"/>
      <c r="E37" s="234" t="s">
        <v>272</v>
      </c>
      <c r="F37" s="231"/>
      <c r="G37" s="359" t="s">
        <v>273</v>
      </c>
      <c r="H37" s="359"/>
      <c r="I37" s="359"/>
      <c r="J37" s="359"/>
      <c r="K37" s="229"/>
    </row>
    <row r="38" spans="2:11" s="1" customFormat="1" ht="15" customHeight="1" x14ac:dyDescent="0.2">
      <c r="B38" s="232"/>
      <c r="C38" s="233"/>
      <c r="D38" s="231"/>
      <c r="E38" s="234" t="s">
        <v>58</v>
      </c>
      <c r="F38" s="231"/>
      <c r="G38" s="359" t="s">
        <v>274</v>
      </c>
      <c r="H38" s="359"/>
      <c r="I38" s="359"/>
      <c r="J38" s="359"/>
      <c r="K38" s="229"/>
    </row>
    <row r="39" spans="2:11" s="1" customFormat="1" ht="15" customHeight="1" x14ac:dyDescent="0.2">
      <c r="B39" s="232"/>
      <c r="C39" s="233"/>
      <c r="D39" s="231"/>
      <c r="E39" s="234" t="s">
        <v>59</v>
      </c>
      <c r="F39" s="231"/>
      <c r="G39" s="359" t="s">
        <v>275</v>
      </c>
      <c r="H39" s="359"/>
      <c r="I39" s="359"/>
      <c r="J39" s="359"/>
      <c r="K39" s="229"/>
    </row>
    <row r="40" spans="2:11" s="1" customFormat="1" ht="15" customHeight="1" x14ac:dyDescent="0.2">
      <c r="B40" s="232"/>
      <c r="C40" s="233"/>
      <c r="D40" s="231"/>
      <c r="E40" s="234" t="s">
        <v>101</v>
      </c>
      <c r="F40" s="231"/>
      <c r="G40" s="359" t="s">
        <v>276</v>
      </c>
      <c r="H40" s="359"/>
      <c r="I40" s="359"/>
      <c r="J40" s="359"/>
      <c r="K40" s="229"/>
    </row>
    <row r="41" spans="2:11" s="1" customFormat="1" ht="15" customHeight="1" x14ac:dyDescent="0.2">
      <c r="B41" s="232"/>
      <c r="C41" s="233"/>
      <c r="D41" s="231"/>
      <c r="E41" s="234" t="s">
        <v>102</v>
      </c>
      <c r="F41" s="231"/>
      <c r="G41" s="359" t="s">
        <v>277</v>
      </c>
      <c r="H41" s="359"/>
      <c r="I41" s="359"/>
      <c r="J41" s="359"/>
      <c r="K41" s="229"/>
    </row>
    <row r="42" spans="2:11" s="1" customFormat="1" ht="15" customHeight="1" x14ac:dyDescent="0.2">
      <c r="B42" s="232"/>
      <c r="C42" s="233"/>
      <c r="D42" s="231"/>
      <c r="E42" s="234" t="s">
        <v>278</v>
      </c>
      <c r="F42" s="231"/>
      <c r="G42" s="359" t="s">
        <v>279</v>
      </c>
      <c r="H42" s="359"/>
      <c r="I42" s="359"/>
      <c r="J42" s="359"/>
      <c r="K42" s="229"/>
    </row>
    <row r="43" spans="2:11" s="1" customFormat="1" ht="15" customHeight="1" x14ac:dyDescent="0.2">
      <c r="B43" s="232"/>
      <c r="C43" s="233"/>
      <c r="D43" s="231"/>
      <c r="E43" s="234"/>
      <c r="F43" s="231"/>
      <c r="G43" s="359" t="s">
        <v>280</v>
      </c>
      <c r="H43" s="359"/>
      <c r="I43" s="359"/>
      <c r="J43" s="359"/>
      <c r="K43" s="229"/>
    </row>
    <row r="44" spans="2:11" s="1" customFormat="1" ht="15" customHeight="1" x14ac:dyDescent="0.2">
      <c r="B44" s="232"/>
      <c r="C44" s="233"/>
      <c r="D44" s="231"/>
      <c r="E44" s="234" t="s">
        <v>281</v>
      </c>
      <c r="F44" s="231"/>
      <c r="G44" s="359" t="s">
        <v>282</v>
      </c>
      <c r="H44" s="359"/>
      <c r="I44" s="359"/>
      <c r="J44" s="359"/>
      <c r="K44" s="229"/>
    </row>
    <row r="45" spans="2:11" s="1" customFormat="1" ht="15" customHeight="1" x14ac:dyDescent="0.2">
      <c r="B45" s="232"/>
      <c r="C45" s="233"/>
      <c r="D45" s="231"/>
      <c r="E45" s="234" t="s">
        <v>104</v>
      </c>
      <c r="F45" s="231"/>
      <c r="G45" s="359" t="s">
        <v>283</v>
      </c>
      <c r="H45" s="359"/>
      <c r="I45" s="359"/>
      <c r="J45" s="359"/>
      <c r="K45" s="229"/>
    </row>
    <row r="46" spans="2:11" s="1" customFormat="1" ht="12.75" customHeight="1" x14ac:dyDescent="0.2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 x14ac:dyDescent="0.2">
      <c r="B47" s="232"/>
      <c r="C47" s="233"/>
      <c r="D47" s="359" t="s">
        <v>284</v>
      </c>
      <c r="E47" s="359"/>
      <c r="F47" s="359"/>
      <c r="G47" s="359"/>
      <c r="H47" s="359"/>
      <c r="I47" s="359"/>
      <c r="J47" s="359"/>
      <c r="K47" s="229"/>
    </row>
    <row r="48" spans="2:11" s="1" customFormat="1" ht="15" customHeight="1" x14ac:dyDescent="0.2">
      <c r="B48" s="232"/>
      <c r="C48" s="233"/>
      <c r="D48" s="233"/>
      <c r="E48" s="359" t="s">
        <v>285</v>
      </c>
      <c r="F48" s="359"/>
      <c r="G48" s="359"/>
      <c r="H48" s="359"/>
      <c r="I48" s="359"/>
      <c r="J48" s="359"/>
      <c r="K48" s="229"/>
    </row>
    <row r="49" spans="2:11" s="1" customFormat="1" ht="15" customHeight="1" x14ac:dyDescent="0.2">
      <c r="B49" s="232"/>
      <c r="C49" s="233"/>
      <c r="D49" s="233"/>
      <c r="E49" s="359" t="s">
        <v>286</v>
      </c>
      <c r="F49" s="359"/>
      <c r="G49" s="359"/>
      <c r="H49" s="359"/>
      <c r="I49" s="359"/>
      <c r="J49" s="359"/>
      <c r="K49" s="229"/>
    </row>
    <row r="50" spans="2:11" s="1" customFormat="1" ht="15" customHeight="1" x14ac:dyDescent="0.2">
      <c r="B50" s="232"/>
      <c r="C50" s="233"/>
      <c r="D50" s="233"/>
      <c r="E50" s="359" t="s">
        <v>287</v>
      </c>
      <c r="F50" s="359"/>
      <c r="G50" s="359"/>
      <c r="H50" s="359"/>
      <c r="I50" s="359"/>
      <c r="J50" s="359"/>
      <c r="K50" s="229"/>
    </row>
    <row r="51" spans="2:11" s="1" customFormat="1" ht="15" customHeight="1" x14ac:dyDescent="0.2">
      <c r="B51" s="232"/>
      <c r="C51" s="233"/>
      <c r="D51" s="359" t="s">
        <v>288</v>
      </c>
      <c r="E51" s="359"/>
      <c r="F51" s="359"/>
      <c r="G51" s="359"/>
      <c r="H51" s="359"/>
      <c r="I51" s="359"/>
      <c r="J51" s="359"/>
      <c r="K51" s="229"/>
    </row>
    <row r="52" spans="2:11" s="1" customFormat="1" ht="25.5" customHeight="1" x14ac:dyDescent="0.3">
      <c r="B52" s="228"/>
      <c r="C52" s="360" t="s">
        <v>289</v>
      </c>
      <c r="D52" s="360"/>
      <c r="E52" s="360"/>
      <c r="F52" s="360"/>
      <c r="G52" s="360"/>
      <c r="H52" s="360"/>
      <c r="I52" s="360"/>
      <c r="J52" s="360"/>
      <c r="K52" s="229"/>
    </row>
    <row r="53" spans="2:11" s="1" customFormat="1" ht="5.25" customHeight="1" x14ac:dyDescent="0.2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 x14ac:dyDescent="0.2">
      <c r="B54" s="228"/>
      <c r="C54" s="359" t="s">
        <v>290</v>
      </c>
      <c r="D54" s="359"/>
      <c r="E54" s="359"/>
      <c r="F54" s="359"/>
      <c r="G54" s="359"/>
      <c r="H54" s="359"/>
      <c r="I54" s="359"/>
      <c r="J54" s="359"/>
      <c r="K54" s="229"/>
    </row>
    <row r="55" spans="2:11" s="1" customFormat="1" ht="15" customHeight="1" x14ac:dyDescent="0.2">
      <c r="B55" s="228"/>
      <c r="C55" s="359" t="s">
        <v>291</v>
      </c>
      <c r="D55" s="359"/>
      <c r="E55" s="359"/>
      <c r="F55" s="359"/>
      <c r="G55" s="359"/>
      <c r="H55" s="359"/>
      <c r="I55" s="359"/>
      <c r="J55" s="359"/>
      <c r="K55" s="229"/>
    </row>
    <row r="56" spans="2:11" s="1" customFormat="1" ht="12.75" customHeight="1" x14ac:dyDescent="0.2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 x14ac:dyDescent="0.2">
      <c r="B57" s="228"/>
      <c r="C57" s="359" t="s">
        <v>292</v>
      </c>
      <c r="D57" s="359"/>
      <c r="E57" s="359"/>
      <c r="F57" s="359"/>
      <c r="G57" s="359"/>
      <c r="H57" s="359"/>
      <c r="I57" s="359"/>
      <c r="J57" s="359"/>
      <c r="K57" s="229"/>
    </row>
    <row r="58" spans="2:11" s="1" customFormat="1" ht="15" customHeight="1" x14ac:dyDescent="0.2">
      <c r="B58" s="228"/>
      <c r="C58" s="233"/>
      <c r="D58" s="359" t="s">
        <v>293</v>
      </c>
      <c r="E58" s="359"/>
      <c r="F58" s="359"/>
      <c r="G58" s="359"/>
      <c r="H58" s="359"/>
      <c r="I58" s="359"/>
      <c r="J58" s="359"/>
      <c r="K58" s="229"/>
    </row>
    <row r="59" spans="2:11" s="1" customFormat="1" ht="15" customHeight="1" x14ac:dyDescent="0.2">
      <c r="B59" s="228"/>
      <c r="C59" s="233"/>
      <c r="D59" s="359" t="s">
        <v>294</v>
      </c>
      <c r="E59" s="359"/>
      <c r="F59" s="359"/>
      <c r="G59" s="359"/>
      <c r="H59" s="359"/>
      <c r="I59" s="359"/>
      <c r="J59" s="359"/>
      <c r="K59" s="229"/>
    </row>
    <row r="60" spans="2:11" s="1" customFormat="1" ht="15" customHeight="1" x14ac:dyDescent="0.2">
      <c r="B60" s="228"/>
      <c r="C60" s="233"/>
      <c r="D60" s="359" t="s">
        <v>295</v>
      </c>
      <c r="E60" s="359"/>
      <c r="F60" s="359"/>
      <c r="G60" s="359"/>
      <c r="H60" s="359"/>
      <c r="I60" s="359"/>
      <c r="J60" s="359"/>
      <c r="K60" s="229"/>
    </row>
    <row r="61" spans="2:11" s="1" customFormat="1" ht="15" customHeight="1" x14ac:dyDescent="0.2">
      <c r="B61" s="228"/>
      <c r="C61" s="233"/>
      <c r="D61" s="359" t="s">
        <v>296</v>
      </c>
      <c r="E61" s="359"/>
      <c r="F61" s="359"/>
      <c r="G61" s="359"/>
      <c r="H61" s="359"/>
      <c r="I61" s="359"/>
      <c r="J61" s="359"/>
      <c r="K61" s="229"/>
    </row>
    <row r="62" spans="2:11" s="1" customFormat="1" ht="15" customHeight="1" x14ac:dyDescent="0.2">
      <c r="B62" s="228"/>
      <c r="C62" s="233"/>
      <c r="D62" s="362" t="s">
        <v>297</v>
      </c>
      <c r="E62" s="362"/>
      <c r="F62" s="362"/>
      <c r="G62" s="362"/>
      <c r="H62" s="362"/>
      <c r="I62" s="362"/>
      <c r="J62" s="362"/>
      <c r="K62" s="229"/>
    </row>
    <row r="63" spans="2:11" s="1" customFormat="1" ht="15" customHeight="1" x14ac:dyDescent="0.2">
      <c r="B63" s="228"/>
      <c r="C63" s="233"/>
      <c r="D63" s="359" t="s">
        <v>298</v>
      </c>
      <c r="E63" s="359"/>
      <c r="F63" s="359"/>
      <c r="G63" s="359"/>
      <c r="H63" s="359"/>
      <c r="I63" s="359"/>
      <c r="J63" s="359"/>
      <c r="K63" s="229"/>
    </row>
    <row r="64" spans="2:11" s="1" customFormat="1" ht="12.75" customHeight="1" x14ac:dyDescent="0.2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 x14ac:dyDescent="0.2">
      <c r="B65" s="228"/>
      <c r="C65" s="233"/>
      <c r="D65" s="359" t="s">
        <v>299</v>
      </c>
      <c r="E65" s="359"/>
      <c r="F65" s="359"/>
      <c r="G65" s="359"/>
      <c r="H65" s="359"/>
      <c r="I65" s="359"/>
      <c r="J65" s="359"/>
      <c r="K65" s="229"/>
    </row>
    <row r="66" spans="2:11" s="1" customFormat="1" ht="15" customHeight="1" x14ac:dyDescent="0.2">
      <c r="B66" s="228"/>
      <c r="C66" s="233"/>
      <c r="D66" s="362" t="s">
        <v>300</v>
      </c>
      <c r="E66" s="362"/>
      <c r="F66" s="362"/>
      <c r="G66" s="362"/>
      <c r="H66" s="362"/>
      <c r="I66" s="362"/>
      <c r="J66" s="362"/>
      <c r="K66" s="229"/>
    </row>
    <row r="67" spans="2:11" s="1" customFormat="1" ht="15" customHeight="1" x14ac:dyDescent="0.2">
      <c r="B67" s="228"/>
      <c r="C67" s="233"/>
      <c r="D67" s="359" t="s">
        <v>301</v>
      </c>
      <c r="E67" s="359"/>
      <c r="F67" s="359"/>
      <c r="G67" s="359"/>
      <c r="H67" s="359"/>
      <c r="I67" s="359"/>
      <c r="J67" s="359"/>
      <c r="K67" s="229"/>
    </row>
    <row r="68" spans="2:11" s="1" customFormat="1" ht="15" customHeight="1" x14ac:dyDescent="0.2">
      <c r="B68" s="228"/>
      <c r="C68" s="233"/>
      <c r="D68" s="359" t="s">
        <v>302</v>
      </c>
      <c r="E68" s="359"/>
      <c r="F68" s="359"/>
      <c r="G68" s="359"/>
      <c r="H68" s="359"/>
      <c r="I68" s="359"/>
      <c r="J68" s="359"/>
      <c r="K68" s="229"/>
    </row>
    <row r="69" spans="2:11" s="1" customFormat="1" ht="15" customHeight="1" x14ac:dyDescent="0.2">
      <c r="B69" s="228"/>
      <c r="C69" s="233"/>
      <c r="D69" s="359" t="s">
        <v>303</v>
      </c>
      <c r="E69" s="359"/>
      <c r="F69" s="359"/>
      <c r="G69" s="359"/>
      <c r="H69" s="359"/>
      <c r="I69" s="359"/>
      <c r="J69" s="359"/>
      <c r="K69" s="229"/>
    </row>
    <row r="70" spans="2:11" s="1" customFormat="1" ht="15" customHeight="1" x14ac:dyDescent="0.2">
      <c r="B70" s="228"/>
      <c r="C70" s="233"/>
      <c r="D70" s="359" t="s">
        <v>304</v>
      </c>
      <c r="E70" s="359"/>
      <c r="F70" s="359"/>
      <c r="G70" s="359"/>
      <c r="H70" s="359"/>
      <c r="I70" s="359"/>
      <c r="J70" s="359"/>
      <c r="K70" s="229"/>
    </row>
    <row r="71" spans="2:11" s="1" customFormat="1" ht="12.75" customHeight="1" x14ac:dyDescent="0.2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 x14ac:dyDescent="0.2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 x14ac:dyDescent="0.2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 x14ac:dyDescent="0.2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 x14ac:dyDescent="0.2">
      <c r="B75" s="245"/>
      <c r="C75" s="363" t="s">
        <v>305</v>
      </c>
      <c r="D75" s="363"/>
      <c r="E75" s="363"/>
      <c r="F75" s="363"/>
      <c r="G75" s="363"/>
      <c r="H75" s="363"/>
      <c r="I75" s="363"/>
      <c r="J75" s="363"/>
      <c r="K75" s="246"/>
    </row>
    <row r="76" spans="2:11" s="1" customFormat="1" ht="17.25" customHeight="1" x14ac:dyDescent="0.2">
      <c r="B76" s="245"/>
      <c r="C76" s="247" t="s">
        <v>306</v>
      </c>
      <c r="D76" s="247"/>
      <c r="E76" s="247"/>
      <c r="F76" s="247" t="s">
        <v>307</v>
      </c>
      <c r="G76" s="248"/>
      <c r="H76" s="247" t="s">
        <v>59</v>
      </c>
      <c r="I76" s="247" t="s">
        <v>62</v>
      </c>
      <c r="J76" s="247" t="s">
        <v>308</v>
      </c>
      <c r="K76" s="246"/>
    </row>
    <row r="77" spans="2:11" s="1" customFormat="1" ht="17.25" customHeight="1" x14ac:dyDescent="0.2">
      <c r="B77" s="245"/>
      <c r="C77" s="249" t="s">
        <v>309</v>
      </c>
      <c r="D77" s="249"/>
      <c r="E77" s="249"/>
      <c r="F77" s="250" t="s">
        <v>310</v>
      </c>
      <c r="G77" s="251"/>
      <c r="H77" s="249"/>
      <c r="I77" s="249"/>
      <c r="J77" s="249" t="s">
        <v>311</v>
      </c>
      <c r="K77" s="246"/>
    </row>
    <row r="78" spans="2:11" s="1" customFormat="1" ht="5.25" customHeight="1" x14ac:dyDescent="0.2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 x14ac:dyDescent="0.2">
      <c r="B79" s="245"/>
      <c r="C79" s="234" t="s">
        <v>58</v>
      </c>
      <c r="D79" s="254"/>
      <c r="E79" s="254"/>
      <c r="F79" s="255" t="s">
        <v>312</v>
      </c>
      <c r="G79" s="256"/>
      <c r="H79" s="234" t="s">
        <v>313</v>
      </c>
      <c r="I79" s="234" t="s">
        <v>314</v>
      </c>
      <c r="J79" s="234">
        <v>20</v>
      </c>
      <c r="K79" s="246"/>
    </row>
    <row r="80" spans="2:11" s="1" customFormat="1" ht="15" customHeight="1" x14ac:dyDescent="0.2">
      <c r="B80" s="245"/>
      <c r="C80" s="234" t="s">
        <v>315</v>
      </c>
      <c r="D80" s="234"/>
      <c r="E80" s="234"/>
      <c r="F80" s="255" t="s">
        <v>312</v>
      </c>
      <c r="G80" s="256"/>
      <c r="H80" s="234" t="s">
        <v>316</v>
      </c>
      <c r="I80" s="234" t="s">
        <v>314</v>
      </c>
      <c r="J80" s="234">
        <v>120</v>
      </c>
      <c r="K80" s="246"/>
    </row>
    <row r="81" spans="2:11" s="1" customFormat="1" ht="15" customHeight="1" x14ac:dyDescent="0.2">
      <c r="B81" s="257"/>
      <c r="C81" s="234" t="s">
        <v>317</v>
      </c>
      <c r="D81" s="234"/>
      <c r="E81" s="234"/>
      <c r="F81" s="255" t="s">
        <v>318</v>
      </c>
      <c r="G81" s="256"/>
      <c r="H81" s="234" t="s">
        <v>319</v>
      </c>
      <c r="I81" s="234" t="s">
        <v>314</v>
      </c>
      <c r="J81" s="234">
        <v>50</v>
      </c>
      <c r="K81" s="246"/>
    </row>
    <row r="82" spans="2:11" s="1" customFormat="1" ht="15" customHeight="1" x14ac:dyDescent="0.2">
      <c r="B82" s="257"/>
      <c r="C82" s="234" t="s">
        <v>320</v>
      </c>
      <c r="D82" s="234"/>
      <c r="E82" s="234"/>
      <c r="F82" s="255" t="s">
        <v>312</v>
      </c>
      <c r="G82" s="256"/>
      <c r="H82" s="234" t="s">
        <v>321</v>
      </c>
      <c r="I82" s="234" t="s">
        <v>322</v>
      </c>
      <c r="J82" s="234"/>
      <c r="K82" s="246"/>
    </row>
    <row r="83" spans="2:11" s="1" customFormat="1" ht="15" customHeight="1" x14ac:dyDescent="0.2">
      <c r="B83" s="257"/>
      <c r="C83" s="258" t="s">
        <v>323</v>
      </c>
      <c r="D83" s="258"/>
      <c r="E83" s="258"/>
      <c r="F83" s="259" t="s">
        <v>318</v>
      </c>
      <c r="G83" s="258"/>
      <c r="H83" s="258" t="s">
        <v>324</v>
      </c>
      <c r="I83" s="258" t="s">
        <v>314</v>
      </c>
      <c r="J83" s="258">
        <v>15</v>
      </c>
      <c r="K83" s="246"/>
    </row>
    <row r="84" spans="2:11" s="1" customFormat="1" ht="15" customHeight="1" x14ac:dyDescent="0.2">
      <c r="B84" s="257"/>
      <c r="C84" s="258" t="s">
        <v>325</v>
      </c>
      <c r="D84" s="258"/>
      <c r="E84" s="258"/>
      <c r="F84" s="259" t="s">
        <v>318</v>
      </c>
      <c r="G84" s="258"/>
      <c r="H84" s="258" t="s">
        <v>326</v>
      </c>
      <c r="I84" s="258" t="s">
        <v>314</v>
      </c>
      <c r="J84" s="258">
        <v>15</v>
      </c>
      <c r="K84" s="246"/>
    </row>
    <row r="85" spans="2:11" s="1" customFormat="1" ht="15" customHeight="1" x14ac:dyDescent="0.2">
      <c r="B85" s="257"/>
      <c r="C85" s="258" t="s">
        <v>327</v>
      </c>
      <c r="D85" s="258"/>
      <c r="E85" s="258"/>
      <c r="F85" s="259" t="s">
        <v>318</v>
      </c>
      <c r="G85" s="258"/>
      <c r="H85" s="258" t="s">
        <v>328</v>
      </c>
      <c r="I85" s="258" t="s">
        <v>314</v>
      </c>
      <c r="J85" s="258">
        <v>20</v>
      </c>
      <c r="K85" s="246"/>
    </row>
    <row r="86" spans="2:11" s="1" customFormat="1" ht="15" customHeight="1" x14ac:dyDescent="0.2">
      <c r="B86" s="257"/>
      <c r="C86" s="258" t="s">
        <v>329</v>
      </c>
      <c r="D86" s="258"/>
      <c r="E86" s="258"/>
      <c r="F86" s="259" t="s">
        <v>318</v>
      </c>
      <c r="G86" s="258"/>
      <c r="H86" s="258" t="s">
        <v>330</v>
      </c>
      <c r="I86" s="258" t="s">
        <v>314</v>
      </c>
      <c r="J86" s="258">
        <v>20</v>
      </c>
      <c r="K86" s="246"/>
    </row>
    <row r="87" spans="2:11" s="1" customFormat="1" ht="15" customHeight="1" x14ac:dyDescent="0.2">
      <c r="B87" s="257"/>
      <c r="C87" s="234" t="s">
        <v>331</v>
      </c>
      <c r="D87" s="234"/>
      <c r="E87" s="234"/>
      <c r="F87" s="255" t="s">
        <v>318</v>
      </c>
      <c r="G87" s="256"/>
      <c r="H87" s="234" t="s">
        <v>332</v>
      </c>
      <c r="I87" s="234" t="s">
        <v>314</v>
      </c>
      <c r="J87" s="234">
        <v>50</v>
      </c>
      <c r="K87" s="246"/>
    </row>
    <row r="88" spans="2:11" s="1" customFormat="1" ht="15" customHeight="1" x14ac:dyDescent="0.2">
      <c r="B88" s="257"/>
      <c r="C88" s="234" t="s">
        <v>333</v>
      </c>
      <c r="D88" s="234"/>
      <c r="E88" s="234"/>
      <c r="F88" s="255" t="s">
        <v>318</v>
      </c>
      <c r="G88" s="256"/>
      <c r="H88" s="234" t="s">
        <v>334</v>
      </c>
      <c r="I88" s="234" t="s">
        <v>314</v>
      </c>
      <c r="J88" s="234">
        <v>20</v>
      </c>
      <c r="K88" s="246"/>
    </row>
    <row r="89" spans="2:11" s="1" customFormat="1" ht="15" customHeight="1" x14ac:dyDescent="0.2">
      <c r="B89" s="257"/>
      <c r="C89" s="234" t="s">
        <v>335</v>
      </c>
      <c r="D89" s="234"/>
      <c r="E89" s="234"/>
      <c r="F89" s="255" t="s">
        <v>318</v>
      </c>
      <c r="G89" s="256"/>
      <c r="H89" s="234" t="s">
        <v>336</v>
      </c>
      <c r="I89" s="234" t="s">
        <v>314</v>
      </c>
      <c r="J89" s="234">
        <v>20</v>
      </c>
      <c r="K89" s="246"/>
    </row>
    <row r="90" spans="2:11" s="1" customFormat="1" ht="15" customHeight="1" x14ac:dyDescent="0.2">
      <c r="B90" s="257"/>
      <c r="C90" s="234" t="s">
        <v>337</v>
      </c>
      <c r="D90" s="234"/>
      <c r="E90" s="234"/>
      <c r="F90" s="255" t="s">
        <v>318</v>
      </c>
      <c r="G90" s="256"/>
      <c r="H90" s="234" t="s">
        <v>338</v>
      </c>
      <c r="I90" s="234" t="s">
        <v>314</v>
      </c>
      <c r="J90" s="234">
        <v>50</v>
      </c>
      <c r="K90" s="246"/>
    </row>
    <row r="91" spans="2:11" s="1" customFormat="1" ht="15" customHeight="1" x14ac:dyDescent="0.2">
      <c r="B91" s="257"/>
      <c r="C91" s="234" t="s">
        <v>339</v>
      </c>
      <c r="D91" s="234"/>
      <c r="E91" s="234"/>
      <c r="F91" s="255" t="s">
        <v>318</v>
      </c>
      <c r="G91" s="256"/>
      <c r="H91" s="234" t="s">
        <v>339</v>
      </c>
      <c r="I91" s="234" t="s">
        <v>314</v>
      </c>
      <c r="J91" s="234">
        <v>50</v>
      </c>
      <c r="K91" s="246"/>
    </row>
    <row r="92" spans="2:11" s="1" customFormat="1" ht="15" customHeight="1" x14ac:dyDescent="0.2">
      <c r="B92" s="257"/>
      <c r="C92" s="234" t="s">
        <v>340</v>
      </c>
      <c r="D92" s="234"/>
      <c r="E92" s="234"/>
      <c r="F92" s="255" t="s">
        <v>318</v>
      </c>
      <c r="G92" s="256"/>
      <c r="H92" s="234" t="s">
        <v>341</v>
      </c>
      <c r="I92" s="234" t="s">
        <v>314</v>
      </c>
      <c r="J92" s="234">
        <v>255</v>
      </c>
      <c r="K92" s="246"/>
    </row>
    <row r="93" spans="2:11" s="1" customFormat="1" ht="15" customHeight="1" x14ac:dyDescent="0.2">
      <c r="B93" s="257"/>
      <c r="C93" s="234" t="s">
        <v>342</v>
      </c>
      <c r="D93" s="234"/>
      <c r="E93" s="234"/>
      <c r="F93" s="255" t="s">
        <v>312</v>
      </c>
      <c r="G93" s="256"/>
      <c r="H93" s="234" t="s">
        <v>343</v>
      </c>
      <c r="I93" s="234" t="s">
        <v>344</v>
      </c>
      <c r="J93" s="234"/>
      <c r="K93" s="246"/>
    </row>
    <row r="94" spans="2:11" s="1" customFormat="1" ht="15" customHeight="1" x14ac:dyDescent="0.2">
      <c r="B94" s="257"/>
      <c r="C94" s="234" t="s">
        <v>345</v>
      </c>
      <c r="D94" s="234"/>
      <c r="E94" s="234"/>
      <c r="F94" s="255" t="s">
        <v>312</v>
      </c>
      <c r="G94" s="256"/>
      <c r="H94" s="234" t="s">
        <v>346</v>
      </c>
      <c r="I94" s="234" t="s">
        <v>347</v>
      </c>
      <c r="J94" s="234"/>
      <c r="K94" s="246"/>
    </row>
    <row r="95" spans="2:11" s="1" customFormat="1" ht="15" customHeight="1" x14ac:dyDescent="0.2">
      <c r="B95" s="257"/>
      <c r="C95" s="234" t="s">
        <v>348</v>
      </c>
      <c r="D95" s="234"/>
      <c r="E95" s="234"/>
      <c r="F95" s="255" t="s">
        <v>312</v>
      </c>
      <c r="G95" s="256"/>
      <c r="H95" s="234" t="s">
        <v>348</v>
      </c>
      <c r="I95" s="234" t="s">
        <v>347</v>
      </c>
      <c r="J95" s="234"/>
      <c r="K95" s="246"/>
    </row>
    <row r="96" spans="2:11" s="1" customFormat="1" ht="15" customHeight="1" x14ac:dyDescent="0.2">
      <c r="B96" s="257"/>
      <c r="C96" s="234" t="s">
        <v>43</v>
      </c>
      <c r="D96" s="234"/>
      <c r="E96" s="234"/>
      <c r="F96" s="255" t="s">
        <v>312</v>
      </c>
      <c r="G96" s="256"/>
      <c r="H96" s="234" t="s">
        <v>349</v>
      </c>
      <c r="I96" s="234" t="s">
        <v>347</v>
      </c>
      <c r="J96" s="234"/>
      <c r="K96" s="246"/>
    </row>
    <row r="97" spans="2:11" s="1" customFormat="1" ht="15" customHeight="1" x14ac:dyDescent="0.2">
      <c r="B97" s="257"/>
      <c r="C97" s="234" t="s">
        <v>53</v>
      </c>
      <c r="D97" s="234"/>
      <c r="E97" s="234"/>
      <c r="F97" s="255" t="s">
        <v>312</v>
      </c>
      <c r="G97" s="256"/>
      <c r="H97" s="234" t="s">
        <v>350</v>
      </c>
      <c r="I97" s="234" t="s">
        <v>347</v>
      </c>
      <c r="J97" s="234"/>
      <c r="K97" s="246"/>
    </row>
    <row r="98" spans="2:11" s="1" customFormat="1" ht="15" customHeight="1" x14ac:dyDescent="0.2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pans="2:11" s="1" customFormat="1" ht="18.75" customHeight="1" x14ac:dyDescent="0.2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pans="2:11" s="1" customFormat="1" ht="18.75" customHeight="1" x14ac:dyDescent="0.2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 x14ac:dyDescent="0.2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 x14ac:dyDescent="0.2">
      <c r="B102" s="245"/>
      <c r="C102" s="363" t="s">
        <v>351</v>
      </c>
      <c r="D102" s="363"/>
      <c r="E102" s="363"/>
      <c r="F102" s="363"/>
      <c r="G102" s="363"/>
      <c r="H102" s="363"/>
      <c r="I102" s="363"/>
      <c r="J102" s="363"/>
      <c r="K102" s="246"/>
    </row>
    <row r="103" spans="2:11" s="1" customFormat="1" ht="17.25" customHeight="1" x14ac:dyDescent="0.2">
      <c r="B103" s="245"/>
      <c r="C103" s="247" t="s">
        <v>306</v>
      </c>
      <c r="D103" s="247"/>
      <c r="E103" s="247"/>
      <c r="F103" s="247" t="s">
        <v>307</v>
      </c>
      <c r="G103" s="248"/>
      <c r="H103" s="247" t="s">
        <v>59</v>
      </c>
      <c r="I103" s="247" t="s">
        <v>62</v>
      </c>
      <c r="J103" s="247" t="s">
        <v>308</v>
      </c>
      <c r="K103" s="246"/>
    </row>
    <row r="104" spans="2:11" s="1" customFormat="1" ht="17.25" customHeight="1" x14ac:dyDescent="0.2">
      <c r="B104" s="245"/>
      <c r="C104" s="249" t="s">
        <v>309</v>
      </c>
      <c r="D104" s="249"/>
      <c r="E104" s="249"/>
      <c r="F104" s="250" t="s">
        <v>310</v>
      </c>
      <c r="G104" s="251"/>
      <c r="H104" s="249"/>
      <c r="I104" s="249"/>
      <c r="J104" s="249" t="s">
        <v>311</v>
      </c>
      <c r="K104" s="246"/>
    </row>
    <row r="105" spans="2:11" s="1" customFormat="1" ht="5.25" customHeight="1" x14ac:dyDescent="0.2">
      <c r="B105" s="245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pans="2:11" s="1" customFormat="1" ht="15" customHeight="1" x14ac:dyDescent="0.2">
      <c r="B106" s="245"/>
      <c r="C106" s="234" t="s">
        <v>58</v>
      </c>
      <c r="D106" s="254"/>
      <c r="E106" s="254"/>
      <c r="F106" s="255" t="s">
        <v>312</v>
      </c>
      <c r="G106" s="234"/>
      <c r="H106" s="234" t="s">
        <v>352</v>
      </c>
      <c r="I106" s="234" t="s">
        <v>314</v>
      </c>
      <c r="J106" s="234">
        <v>20</v>
      </c>
      <c r="K106" s="246"/>
    </row>
    <row r="107" spans="2:11" s="1" customFormat="1" ht="15" customHeight="1" x14ac:dyDescent="0.2">
      <c r="B107" s="245"/>
      <c r="C107" s="234" t="s">
        <v>315</v>
      </c>
      <c r="D107" s="234"/>
      <c r="E107" s="234"/>
      <c r="F107" s="255" t="s">
        <v>312</v>
      </c>
      <c r="G107" s="234"/>
      <c r="H107" s="234" t="s">
        <v>352</v>
      </c>
      <c r="I107" s="234" t="s">
        <v>314</v>
      </c>
      <c r="J107" s="234">
        <v>120</v>
      </c>
      <c r="K107" s="246"/>
    </row>
    <row r="108" spans="2:11" s="1" customFormat="1" ht="15" customHeight="1" x14ac:dyDescent="0.2">
      <c r="B108" s="257"/>
      <c r="C108" s="234" t="s">
        <v>317</v>
      </c>
      <c r="D108" s="234"/>
      <c r="E108" s="234"/>
      <c r="F108" s="255" t="s">
        <v>318</v>
      </c>
      <c r="G108" s="234"/>
      <c r="H108" s="234" t="s">
        <v>352</v>
      </c>
      <c r="I108" s="234" t="s">
        <v>314</v>
      </c>
      <c r="J108" s="234">
        <v>50</v>
      </c>
      <c r="K108" s="246"/>
    </row>
    <row r="109" spans="2:11" s="1" customFormat="1" ht="15" customHeight="1" x14ac:dyDescent="0.2">
      <c r="B109" s="257"/>
      <c r="C109" s="234" t="s">
        <v>320</v>
      </c>
      <c r="D109" s="234"/>
      <c r="E109" s="234"/>
      <c r="F109" s="255" t="s">
        <v>312</v>
      </c>
      <c r="G109" s="234"/>
      <c r="H109" s="234" t="s">
        <v>352</v>
      </c>
      <c r="I109" s="234" t="s">
        <v>322</v>
      </c>
      <c r="J109" s="234"/>
      <c r="K109" s="246"/>
    </row>
    <row r="110" spans="2:11" s="1" customFormat="1" ht="15" customHeight="1" x14ac:dyDescent="0.2">
      <c r="B110" s="257"/>
      <c r="C110" s="234" t="s">
        <v>331</v>
      </c>
      <c r="D110" s="234"/>
      <c r="E110" s="234"/>
      <c r="F110" s="255" t="s">
        <v>318</v>
      </c>
      <c r="G110" s="234"/>
      <c r="H110" s="234" t="s">
        <v>352</v>
      </c>
      <c r="I110" s="234" t="s">
        <v>314</v>
      </c>
      <c r="J110" s="234">
        <v>50</v>
      </c>
      <c r="K110" s="246"/>
    </row>
    <row r="111" spans="2:11" s="1" customFormat="1" ht="15" customHeight="1" x14ac:dyDescent="0.2">
      <c r="B111" s="257"/>
      <c r="C111" s="234" t="s">
        <v>339</v>
      </c>
      <c r="D111" s="234"/>
      <c r="E111" s="234"/>
      <c r="F111" s="255" t="s">
        <v>318</v>
      </c>
      <c r="G111" s="234"/>
      <c r="H111" s="234" t="s">
        <v>352</v>
      </c>
      <c r="I111" s="234" t="s">
        <v>314</v>
      </c>
      <c r="J111" s="234">
        <v>50</v>
      </c>
      <c r="K111" s="246"/>
    </row>
    <row r="112" spans="2:11" s="1" customFormat="1" ht="15" customHeight="1" x14ac:dyDescent="0.2">
      <c r="B112" s="257"/>
      <c r="C112" s="234" t="s">
        <v>337</v>
      </c>
      <c r="D112" s="234"/>
      <c r="E112" s="234"/>
      <c r="F112" s="255" t="s">
        <v>318</v>
      </c>
      <c r="G112" s="234"/>
      <c r="H112" s="234" t="s">
        <v>352</v>
      </c>
      <c r="I112" s="234" t="s">
        <v>314</v>
      </c>
      <c r="J112" s="234">
        <v>50</v>
      </c>
      <c r="K112" s="246"/>
    </row>
    <row r="113" spans="2:11" s="1" customFormat="1" ht="15" customHeight="1" x14ac:dyDescent="0.2">
      <c r="B113" s="257"/>
      <c r="C113" s="234" t="s">
        <v>58</v>
      </c>
      <c r="D113" s="234"/>
      <c r="E113" s="234"/>
      <c r="F113" s="255" t="s">
        <v>312</v>
      </c>
      <c r="G113" s="234"/>
      <c r="H113" s="234" t="s">
        <v>353</v>
      </c>
      <c r="I113" s="234" t="s">
        <v>314</v>
      </c>
      <c r="J113" s="234">
        <v>20</v>
      </c>
      <c r="K113" s="246"/>
    </row>
    <row r="114" spans="2:11" s="1" customFormat="1" ht="15" customHeight="1" x14ac:dyDescent="0.2">
      <c r="B114" s="257"/>
      <c r="C114" s="234" t="s">
        <v>354</v>
      </c>
      <c r="D114" s="234"/>
      <c r="E114" s="234"/>
      <c r="F114" s="255" t="s">
        <v>312</v>
      </c>
      <c r="G114" s="234"/>
      <c r="H114" s="234" t="s">
        <v>355</v>
      </c>
      <c r="I114" s="234" t="s">
        <v>314</v>
      </c>
      <c r="J114" s="234">
        <v>120</v>
      </c>
      <c r="K114" s="246"/>
    </row>
    <row r="115" spans="2:11" s="1" customFormat="1" ht="15" customHeight="1" x14ac:dyDescent="0.2">
      <c r="B115" s="257"/>
      <c r="C115" s="234" t="s">
        <v>43</v>
      </c>
      <c r="D115" s="234"/>
      <c r="E115" s="234"/>
      <c r="F115" s="255" t="s">
        <v>312</v>
      </c>
      <c r="G115" s="234"/>
      <c r="H115" s="234" t="s">
        <v>356</v>
      </c>
      <c r="I115" s="234" t="s">
        <v>347</v>
      </c>
      <c r="J115" s="234"/>
      <c r="K115" s="246"/>
    </row>
    <row r="116" spans="2:11" s="1" customFormat="1" ht="15" customHeight="1" x14ac:dyDescent="0.2">
      <c r="B116" s="257"/>
      <c r="C116" s="234" t="s">
        <v>53</v>
      </c>
      <c r="D116" s="234"/>
      <c r="E116" s="234"/>
      <c r="F116" s="255" t="s">
        <v>312</v>
      </c>
      <c r="G116" s="234"/>
      <c r="H116" s="234" t="s">
        <v>357</v>
      </c>
      <c r="I116" s="234" t="s">
        <v>347</v>
      </c>
      <c r="J116" s="234"/>
      <c r="K116" s="246"/>
    </row>
    <row r="117" spans="2:11" s="1" customFormat="1" ht="15" customHeight="1" x14ac:dyDescent="0.2">
      <c r="B117" s="257"/>
      <c r="C117" s="234" t="s">
        <v>62</v>
      </c>
      <c r="D117" s="234"/>
      <c r="E117" s="234"/>
      <c r="F117" s="255" t="s">
        <v>312</v>
      </c>
      <c r="G117" s="234"/>
      <c r="H117" s="234" t="s">
        <v>358</v>
      </c>
      <c r="I117" s="234" t="s">
        <v>359</v>
      </c>
      <c r="J117" s="234"/>
      <c r="K117" s="246"/>
    </row>
    <row r="118" spans="2:11" s="1" customFormat="1" ht="15" customHeight="1" x14ac:dyDescent="0.2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pans="2:11" s="1" customFormat="1" ht="18.75" customHeight="1" x14ac:dyDescent="0.2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pans="2:11" s="1" customFormat="1" ht="18.75" customHeight="1" x14ac:dyDescent="0.2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 x14ac:dyDescent="0.2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pans="2:11" s="1" customFormat="1" ht="45" customHeight="1" x14ac:dyDescent="0.2">
      <c r="B122" s="273"/>
      <c r="C122" s="361" t="s">
        <v>360</v>
      </c>
      <c r="D122" s="361"/>
      <c r="E122" s="361"/>
      <c r="F122" s="361"/>
      <c r="G122" s="361"/>
      <c r="H122" s="361"/>
      <c r="I122" s="361"/>
      <c r="J122" s="361"/>
      <c r="K122" s="274"/>
    </row>
    <row r="123" spans="2:11" s="1" customFormat="1" ht="17.25" customHeight="1" x14ac:dyDescent="0.2">
      <c r="B123" s="275"/>
      <c r="C123" s="247" t="s">
        <v>306</v>
      </c>
      <c r="D123" s="247"/>
      <c r="E123" s="247"/>
      <c r="F123" s="247" t="s">
        <v>307</v>
      </c>
      <c r="G123" s="248"/>
      <c r="H123" s="247" t="s">
        <v>59</v>
      </c>
      <c r="I123" s="247" t="s">
        <v>62</v>
      </c>
      <c r="J123" s="247" t="s">
        <v>308</v>
      </c>
      <c r="K123" s="276"/>
    </row>
    <row r="124" spans="2:11" s="1" customFormat="1" ht="17.25" customHeight="1" x14ac:dyDescent="0.2">
      <c r="B124" s="275"/>
      <c r="C124" s="249" t="s">
        <v>309</v>
      </c>
      <c r="D124" s="249"/>
      <c r="E124" s="249"/>
      <c r="F124" s="250" t="s">
        <v>310</v>
      </c>
      <c r="G124" s="251"/>
      <c r="H124" s="249"/>
      <c r="I124" s="249"/>
      <c r="J124" s="249" t="s">
        <v>311</v>
      </c>
      <c r="K124" s="276"/>
    </row>
    <row r="125" spans="2:11" s="1" customFormat="1" ht="5.25" customHeight="1" x14ac:dyDescent="0.2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pans="2:11" s="1" customFormat="1" ht="15" customHeight="1" x14ac:dyDescent="0.2">
      <c r="B126" s="277"/>
      <c r="C126" s="234" t="s">
        <v>315</v>
      </c>
      <c r="D126" s="254"/>
      <c r="E126" s="254"/>
      <c r="F126" s="255" t="s">
        <v>312</v>
      </c>
      <c r="G126" s="234"/>
      <c r="H126" s="234" t="s">
        <v>352</v>
      </c>
      <c r="I126" s="234" t="s">
        <v>314</v>
      </c>
      <c r="J126" s="234">
        <v>120</v>
      </c>
      <c r="K126" s="280"/>
    </row>
    <row r="127" spans="2:11" s="1" customFormat="1" ht="15" customHeight="1" x14ac:dyDescent="0.2">
      <c r="B127" s="277"/>
      <c r="C127" s="234" t="s">
        <v>361</v>
      </c>
      <c r="D127" s="234"/>
      <c r="E127" s="234"/>
      <c r="F127" s="255" t="s">
        <v>312</v>
      </c>
      <c r="G127" s="234"/>
      <c r="H127" s="234" t="s">
        <v>362</v>
      </c>
      <c r="I127" s="234" t="s">
        <v>314</v>
      </c>
      <c r="J127" s="234" t="s">
        <v>363</v>
      </c>
      <c r="K127" s="280"/>
    </row>
    <row r="128" spans="2:11" s="1" customFormat="1" ht="15" customHeight="1" x14ac:dyDescent="0.2">
      <c r="B128" s="277"/>
      <c r="C128" s="234" t="s">
        <v>260</v>
      </c>
      <c r="D128" s="234"/>
      <c r="E128" s="234"/>
      <c r="F128" s="255" t="s">
        <v>312</v>
      </c>
      <c r="G128" s="234"/>
      <c r="H128" s="234" t="s">
        <v>364</v>
      </c>
      <c r="I128" s="234" t="s">
        <v>314</v>
      </c>
      <c r="J128" s="234" t="s">
        <v>363</v>
      </c>
      <c r="K128" s="280"/>
    </row>
    <row r="129" spans="2:11" s="1" customFormat="1" ht="15" customHeight="1" x14ac:dyDescent="0.2">
      <c r="B129" s="277"/>
      <c r="C129" s="234" t="s">
        <v>323</v>
      </c>
      <c r="D129" s="234"/>
      <c r="E129" s="234"/>
      <c r="F129" s="255" t="s">
        <v>318</v>
      </c>
      <c r="G129" s="234"/>
      <c r="H129" s="234" t="s">
        <v>324</v>
      </c>
      <c r="I129" s="234" t="s">
        <v>314</v>
      </c>
      <c r="J129" s="234">
        <v>15</v>
      </c>
      <c r="K129" s="280"/>
    </row>
    <row r="130" spans="2:11" s="1" customFormat="1" ht="15" customHeight="1" x14ac:dyDescent="0.2">
      <c r="B130" s="277"/>
      <c r="C130" s="258" t="s">
        <v>325</v>
      </c>
      <c r="D130" s="258"/>
      <c r="E130" s="258"/>
      <c r="F130" s="259" t="s">
        <v>318</v>
      </c>
      <c r="G130" s="258"/>
      <c r="H130" s="258" t="s">
        <v>326</v>
      </c>
      <c r="I130" s="258" t="s">
        <v>314</v>
      </c>
      <c r="J130" s="258">
        <v>15</v>
      </c>
      <c r="K130" s="280"/>
    </row>
    <row r="131" spans="2:11" s="1" customFormat="1" ht="15" customHeight="1" x14ac:dyDescent="0.2">
      <c r="B131" s="277"/>
      <c r="C131" s="258" t="s">
        <v>327</v>
      </c>
      <c r="D131" s="258"/>
      <c r="E131" s="258"/>
      <c r="F131" s="259" t="s">
        <v>318</v>
      </c>
      <c r="G131" s="258"/>
      <c r="H131" s="258" t="s">
        <v>328</v>
      </c>
      <c r="I131" s="258" t="s">
        <v>314</v>
      </c>
      <c r="J131" s="258">
        <v>20</v>
      </c>
      <c r="K131" s="280"/>
    </row>
    <row r="132" spans="2:11" s="1" customFormat="1" ht="15" customHeight="1" x14ac:dyDescent="0.2">
      <c r="B132" s="277"/>
      <c r="C132" s="258" t="s">
        <v>329</v>
      </c>
      <c r="D132" s="258"/>
      <c r="E132" s="258"/>
      <c r="F132" s="259" t="s">
        <v>318</v>
      </c>
      <c r="G132" s="258"/>
      <c r="H132" s="258" t="s">
        <v>330</v>
      </c>
      <c r="I132" s="258" t="s">
        <v>314</v>
      </c>
      <c r="J132" s="258">
        <v>20</v>
      </c>
      <c r="K132" s="280"/>
    </row>
    <row r="133" spans="2:11" s="1" customFormat="1" ht="15" customHeight="1" x14ac:dyDescent="0.2">
      <c r="B133" s="277"/>
      <c r="C133" s="234" t="s">
        <v>317</v>
      </c>
      <c r="D133" s="234"/>
      <c r="E133" s="234"/>
      <c r="F133" s="255" t="s">
        <v>318</v>
      </c>
      <c r="G133" s="234"/>
      <c r="H133" s="234" t="s">
        <v>352</v>
      </c>
      <c r="I133" s="234" t="s">
        <v>314</v>
      </c>
      <c r="J133" s="234">
        <v>50</v>
      </c>
      <c r="K133" s="280"/>
    </row>
    <row r="134" spans="2:11" s="1" customFormat="1" ht="15" customHeight="1" x14ac:dyDescent="0.2">
      <c r="B134" s="277"/>
      <c r="C134" s="234" t="s">
        <v>331</v>
      </c>
      <c r="D134" s="234"/>
      <c r="E134" s="234"/>
      <c r="F134" s="255" t="s">
        <v>318</v>
      </c>
      <c r="G134" s="234"/>
      <c r="H134" s="234" t="s">
        <v>352</v>
      </c>
      <c r="I134" s="234" t="s">
        <v>314</v>
      </c>
      <c r="J134" s="234">
        <v>50</v>
      </c>
      <c r="K134" s="280"/>
    </row>
    <row r="135" spans="2:11" s="1" customFormat="1" ht="15" customHeight="1" x14ac:dyDescent="0.2">
      <c r="B135" s="277"/>
      <c r="C135" s="234" t="s">
        <v>337</v>
      </c>
      <c r="D135" s="234"/>
      <c r="E135" s="234"/>
      <c r="F135" s="255" t="s">
        <v>318</v>
      </c>
      <c r="G135" s="234"/>
      <c r="H135" s="234" t="s">
        <v>352</v>
      </c>
      <c r="I135" s="234" t="s">
        <v>314</v>
      </c>
      <c r="J135" s="234">
        <v>50</v>
      </c>
      <c r="K135" s="280"/>
    </row>
    <row r="136" spans="2:11" s="1" customFormat="1" ht="15" customHeight="1" x14ac:dyDescent="0.2">
      <c r="B136" s="277"/>
      <c r="C136" s="234" t="s">
        <v>339</v>
      </c>
      <c r="D136" s="234"/>
      <c r="E136" s="234"/>
      <c r="F136" s="255" t="s">
        <v>318</v>
      </c>
      <c r="G136" s="234"/>
      <c r="H136" s="234" t="s">
        <v>352</v>
      </c>
      <c r="I136" s="234" t="s">
        <v>314</v>
      </c>
      <c r="J136" s="234">
        <v>50</v>
      </c>
      <c r="K136" s="280"/>
    </row>
    <row r="137" spans="2:11" s="1" customFormat="1" ht="15" customHeight="1" x14ac:dyDescent="0.2">
      <c r="B137" s="277"/>
      <c r="C137" s="234" t="s">
        <v>340</v>
      </c>
      <c r="D137" s="234"/>
      <c r="E137" s="234"/>
      <c r="F137" s="255" t="s">
        <v>318</v>
      </c>
      <c r="G137" s="234"/>
      <c r="H137" s="234" t="s">
        <v>365</v>
      </c>
      <c r="I137" s="234" t="s">
        <v>314</v>
      </c>
      <c r="J137" s="234">
        <v>255</v>
      </c>
      <c r="K137" s="280"/>
    </row>
    <row r="138" spans="2:11" s="1" customFormat="1" ht="15" customHeight="1" x14ac:dyDescent="0.2">
      <c r="B138" s="277"/>
      <c r="C138" s="234" t="s">
        <v>342</v>
      </c>
      <c r="D138" s="234"/>
      <c r="E138" s="234"/>
      <c r="F138" s="255" t="s">
        <v>312</v>
      </c>
      <c r="G138" s="234"/>
      <c r="H138" s="234" t="s">
        <v>366</v>
      </c>
      <c r="I138" s="234" t="s">
        <v>344</v>
      </c>
      <c r="J138" s="234"/>
      <c r="K138" s="280"/>
    </row>
    <row r="139" spans="2:11" s="1" customFormat="1" ht="15" customHeight="1" x14ac:dyDescent="0.2">
      <c r="B139" s="277"/>
      <c r="C139" s="234" t="s">
        <v>345</v>
      </c>
      <c r="D139" s="234"/>
      <c r="E139" s="234"/>
      <c r="F139" s="255" t="s">
        <v>312</v>
      </c>
      <c r="G139" s="234"/>
      <c r="H139" s="234" t="s">
        <v>367</v>
      </c>
      <c r="I139" s="234" t="s">
        <v>347</v>
      </c>
      <c r="J139" s="234"/>
      <c r="K139" s="280"/>
    </row>
    <row r="140" spans="2:11" s="1" customFormat="1" ht="15" customHeight="1" x14ac:dyDescent="0.2">
      <c r="B140" s="277"/>
      <c r="C140" s="234" t="s">
        <v>348</v>
      </c>
      <c r="D140" s="234"/>
      <c r="E140" s="234"/>
      <c r="F140" s="255" t="s">
        <v>312</v>
      </c>
      <c r="G140" s="234"/>
      <c r="H140" s="234" t="s">
        <v>348</v>
      </c>
      <c r="I140" s="234" t="s">
        <v>347</v>
      </c>
      <c r="J140" s="234"/>
      <c r="K140" s="280"/>
    </row>
    <row r="141" spans="2:11" s="1" customFormat="1" ht="15" customHeight="1" x14ac:dyDescent="0.2">
      <c r="B141" s="277"/>
      <c r="C141" s="234" t="s">
        <v>43</v>
      </c>
      <c r="D141" s="234"/>
      <c r="E141" s="234"/>
      <c r="F141" s="255" t="s">
        <v>312</v>
      </c>
      <c r="G141" s="234"/>
      <c r="H141" s="234" t="s">
        <v>368</v>
      </c>
      <c r="I141" s="234" t="s">
        <v>347</v>
      </c>
      <c r="J141" s="234"/>
      <c r="K141" s="280"/>
    </row>
    <row r="142" spans="2:11" s="1" customFormat="1" ht="15" customHeight="1" x14ac:dyDescent="0.2">
      <c r="B142" s="277"/>
      <c r="C142" s="234" t="s">
        <v>369</v>
      </c>
      <c r="D142" s="234"/>
      <c r="E142" s="234"/>
      <c r="F142" s="255" t="s">
        <v>312</v>
      </c>
      <c r="G142" s="234"/>
      <c r="H142" s="234" t="s">
        <v>370</v>
      </c>
      <c r="I142" s="234" t="s">
        <v>347</v>
      </c>
      <c r="J142" s="234"/>
      <c r="K142" s="280"/>
    </row>
    <row r="143" spans="2:11" s="1" customFormat="1" ht="15" customHeight="1" x14ac:dyDescent="0.2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pans="2:11" s="1" customFormat="1" ht="18.75" customHeight="1" x14ac:dyDescent="0.2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pans="2:11" s="1" customFormat="1" ht="18.75" customHeight="1" x14ac:dyDescent="0.2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 x14ac:dyDescent="0.2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 x14ac:dyDescent="0.2">
      <c r="B147" s="245"/>
      <c r="C147" s="363" t="s">
        <v>371</v>
      </c>
      <c r="D147" s="363"/>
      <c r="E147" s="363"/>
      <c r="F147" s="363"/>
      <c r="G147" s="363"/>
      <c r="H147" s="363"/>
      <c r="I147" s="363"/>
      <c r="J147" s="363"/>
      <c r="K147" s="246"/>
    </row>
    <row r="148" spans="2:11" s="1" customFormat="1" ht="17.25" customHeight="1" x14ac:dyDescent="0.2">
      <c r="B148" s="245"/>
      <c r="C148" s="247" t="s">
        <v>306</v>
      </c>
      <c r="D148" s="247"/>
      <c r="E148" s="247"/>
      <c r="F148" s="247" t="s">
        <v>307</v>
      </c>
      <c r="G148" s="248"/>
      <c r="H148" s="247" t="s">
        <v>59</v>
      </c>
      <c r="I148" s="247" t="s">
        <v>62</v>
      </c>
      <c r="J148" s="247" t="s">
        <v>308</v>
      </c>
      <c r="K148" s="246"/>
    </row>
    <row r="149" spans="2:11" s="1" customFormat="1" ht="17.25" customHeight="1" x14ac:dyDescent="0.2">
      <c r="B149" s="245"/>
      <c r="C149" s="249" t="s">
        <v>309</v>
      </c>
      <c r="D149" s="249"/>
      <c r="E149" s="249"/>
      <c r="F149" s="250" t="s">
        <v>310</v>
      </c>
      <c r="G149" s="251"/>
      <c r="H149" s="249"/>
      <c r="I149" s="249"/>
      <c r="J149" s="249" t="s">
        <v>311</v>
      </c>
      <c r="K149" s="246"/>
    </row>
    <row r="150" spans="2:11" s="1" customFormat="1" ht="5.25" customHeight="1" x14ac:dyDescent="0.2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pans="2:11" s="1" customFormat="1" ht="15" customHeight="1" x14ac:dyDescent="0.2">
      <c r="B151" s="257"/>
      <c r="C151" s="284" t="s">
        <v>315</v>
      </c>
      <c r="D151" s="234"/>
      <c r="E151" s="234"/>
      <c r="F151" s="285" t="s">
        <v>312</v>
      </c>
      <c r="G151" s="234"/>
      <c r="H151" s="284" t="s">
        <v>352</v>
      </c>
      <c r="I151" s="284" t="s">
        <v>314</v>
      </c>
      <c r="J151" s="284">
        <v>120</v>
      </c>
      <c r="K151" s="280"/>
    </row>
    <row r="152" spans="2:11" s="1" customFormat="1" ht="15" customHeight="1" x14ac:dyDescent="0.2">
      <c r="B152" s="257"/>
      <c r="C152" s="284" t="s">
        <v>361</v>
      </c>
      <c r="D152" s="234"/>
      <c r="E152" s="234"/>
      <c r="F152" s="285" t="s">
        <v>312</v>
      </c>
      <c r="G152" s="234"/>
      <c r="H152" s="284" t="s">
        <v>372</v>
      </c>
      <c r="I152" s="284" t="s">
        <v>314</v>
      </c>
      <c r="J152" s="284" t="s">
        <v>363</v>
      </c>
      <c r="K152" s="280"/>
    </row>
    <row r="153" spans="2:11" s="1" customFormat="1" ht="15" customHeight="1" x14ac:dyDescent="0.2">
      <c r="B153" s="257"/>
      <c r="C153" s="284" t="s">
        <v>260</v>
      </c>
      <c r="D153" s="234"/>
      <c r="E153" s="234"/>
      <c r="F153" s="285" t="s">
        <v>312</v>
      </c>
      <c r="G153" s="234"/>
      <c r="H153" s="284" t="s">
        <v>373</v>
      </c>
      <c r="I153" s="284" t="s">
        <v>314</v>
      </c>
      <c r="J153" s="284" t="s">
        <v>363</v>
      </c>
      <c r="K153" s="280"/>
    </row>
    <row r="154" spans="2:11" s="1" customFormat="1" ht="15" customHeight="1" x14ac:dyDescent="0.2">
      <c r="B154" s="257"/>
      <c r="C154" s="284" t="s">
        <v>317</v>
      </c>
      <c r="D154" s="234"/>
      <c r="E154" s="234"/>
      <c r="F154" s="285" t="s">
        <v>318</v>
      </c>
      <c r="G154" s="234"/>
      <c r="H154" s="284" t="s">
        <v>352</v>
      </c>
      <c r="I154" s="284" t="s">
        <v>314</v>
      </c>
      <c r="J154" s="284">
        <v>50</v>
      </c>
      <c r="K154" s="280"/>
    </row>
    <row r="155" spans="2:11" s="1" customFormat="1" ht="15" customHeight="1" x14ac:dyDescent="0.2">
      <c r="B155" s="257"/>
      <c r="C155" s="284" t="s">
        <v>320</v>
      </c>
      <c r="D155" s="234"/>
      <c r="E155" s="234"/>
      <c r="F155" s="285" t="s">
        <v>312</v>
      </c>
      <c r="G155" s="234"/>
      <c r="H155" s="284" t="s">
        <v>352</v>
      </c>
      <c r="I155" s="284" t="s">
        <v>322</v>
      </c>
      <c r="J155" s="284"/>
      <c r="K155" s="280"/>
    </row>
    <row r="156" spans="2:11" s="1" customFormat="1" ht="15" customHeight="1" x14ac:dyDescent="0.2">
      <c r="B156" s="257"/>
      <c r="C156" s="284" t="s">
        <v>331</v>
      </c>
      <c r="D156" s="234"/>
      <c r="E156" s="234"/>
      <c r="F156" s="285" t="s">
        <v>318</v>
      </c>
      <c r="G156" s="234"/>
      <c r="H156" s="284" t="s">
        <v>352</v>
      </c>
      <c r="I156" s="284" t="s">
        <v>314</v>
      </c>
      <c r="J156" s="284">
        <v>50</v>
      </c>
      <c r="K156" s="280"/>
    </row>
    <row r="157" spans="2:11" s="1" customFormat="1" ht="15" customHeight="1" x14ac:dyDescent="0.2">
      <c r="B157" s="257"/>
      <c r="C157" s="284" t="s">
        <v>339</v>
      </c>
      <c r="D157" s="234"/>
      <c r="E157" s="234"/>
      <c r="F157" s="285" t="s">
        <v>318</v>
      </c>
      <c r="G157" s="234"/>
      <c r="H157" s="284" t="s">
        <v>352</v>
      </c>
      <c r="I157" s="284" t="s">
        <v>314</v>
      </c>
      <c r="J157" s="284">
        <v>50</v>
      </c>
      <c r="K157" s="280"/>
    </row>
    <row r="158" spans="2:11" s="1" customFormat="1" ht="15" customHeight="1" x14ac:dyDescent="0.2">
      <c r="B158" s="257"/>
      <c r="C158" s="284" t="s">
        <v>337</v>
      </c>
      <c r="D158" s="234"/>
      <c r="E158" s="234"/>
      <c r="F158" s="285" t="s">
        <v>318</v>
      </c>
      <c r="G158" s="234"/>
      <c r="H158" s="284" t="s">
        <v>352</v>
      </c>
      <c r="I158" s="284" t="s">
        <v>314</v>
      </c>
      <c r="J158" s="284">
        <v>50</v>
      </c>
      <c r="K158" s="280"/>
    </row>
    <row r="159" spans="2:11" s="1" customFormat="1" ht="15" customHeight="1" x14ac:dyDescent="0.2">
      <c r="B159" s="257"/>
      <c r="C159" s="284" t="s">
        <v>93</v>
      </c>
      <c r="D159" s="234"/>
      <c r="E159" s="234"/>
      <c r="F159" s="285" t="s">
        <v>312</v>
      </c>
      <c r="G159" s="234"/>
      <c r="H159" s="284" t="s">
        <v>374</v>
      </c>
      <c r="I159" s="284" t="s">
        <v>314</v>
      </c>
      <c r="J159" s="284" t="s">
        <v>375</v>
      </c>
      <c r="K159" s="280"/>
    </row>
    <row r="160" spans="2:11" s="1" customFormat="1" ht="15" customHeight="1" x14ac:dyDescent="0.2">
      <c r="B160" s="257"/>
      <c r="C160" s="284" t="s">
        <v>376</v>
      </c>
      <c r="D160" s="234"/>
      <c r="E160" s="234"/>
      <c r="F160" s="285" t="s">
        <v>312</v>
      </c>
      <c r="G160" s="234"/>
      <c r="H160" s="284" t="s">
        <v>377</v>
      </c>
      <c r="I160" s="284" t="s">
        <v>347</v>
      </c>
      <c r="J160" s="284"/>
      <c r="K160" s="280"/>
    </row>
    <row r="161" spans="2:11" s="1" customFormat="1" ht="15" customHeight="1" x14ac:dyDescent="0.2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pans="2:11" s="1" customFormat="1" ht="18.75" customHeight="1" x14ac:dyDescent="0.2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pans="2:11" s="1" customFormat="1" ht="18.75" customHeight="1" x14ac:dyDescent="0.2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 x14ac:dyDescent="0.2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 x14ac:dyDescent="0.2">
      <c r="B165" s="226"/>
      <c r="C165" s="361" t="s">
        <v>378</v>
      </c>
      <c r="D165" s="361"/>
      <c r="E165" s="361"/>
      <c r="F165" s="361"/>
      <c r="G165" s="361"/>
      <c r="H165" s="361"/>
      <c r="I165" s="361"/>
      <c r="J165" s="361"/>
      <c r="K165" s="227"/>
    </row>
    <row r="166" spans="2:11" s="1" customFormat="1" ht="17.25" customHeight="1" x14ac:dyDescent="0.2">
      <c r="B166" s="226"/>
      <c r="C166" s="247" t="s">
        <v>306</v>
      </c>
      <c r="D166" s="247"/>
      <c r="E166" s="247"/>
      <c r="F166" s="247" t="s">
        <v>307</v>
      </c>
      <c r="G166" s="289"/>
      <c r="H166" s="290" t="s">
        <v>59</v>
      </c>
      <c r="I166" s="290" t="s">
        <v>62</v>
      </c>
      <c r="J166" s="247" t="s">
        <v>308</v>
      </c>
      <c r="K166" s="227"/>
    </row>
    <row r="167" spans="2:11" s="1" customFormat="1" ht="17.25" customHeight="1" x14ac:dyDescent="0.2">
      <c r="B167" s="228"/>
      <c r="C167" s="249" t="s">
        <v>309</v>
      </c>
      <c r="D167" s="249"/>
      <c r="E167" s="249"/>
      <c r="F167" s="250" t="s">
        <v>310</v>
      </c>
      <c r="G167" s="291"/>
      <c r="H167" s="292"/>
      <c r="I167" s="292"/>
      <c r="J167" s="249" t="s">
        <v>311</v>
      </c>
      <c r="K167" s="229"/>
    </row>
    <row r="168" spans="2:11" s="1" customFormat="1" ht="5.25" customHeight="1" x14ac:dyDescent="0.2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pans="2:11" s="1" customFormat="1" ht="15" customHeight="1" x14ac:dyDescent="0.2">
      <c r="B169" s="257"/>
      <c r="C169" s="234" t="s">
        <v>315</v>
      </c>
      <c r="D169" s="234"/>
      <c r="E169" s="234"/>
      <c r="F169" s="255" t="s">
        <v>312</v>
      </c>
      <c r="G169" s="234"/>
      <c r="H169" s="234" t="s">
        <v>352</v>
      </c>
      <c r="I169" s="234" t="s">
        <v>314</v>
      </c>
      <c r="J169" s="234">
        <v>120</v>
      </c>
      <c r="K169" s="280"/>
    </row>
    <row r="170" spans="2:11" s="1" customFormat="1" ht="15" customHeight="1" x14ac:dyDescent="0.2">
      <c r="B170" s="257"/>
      <c r="C170" s="234" t="s">
        <v>361</v>
      </c>
      <c r="D170" s="234"/>
      <c r="E170" s="234"/>
      <c r="F170" s="255" t="s">
        <v>312</v>
      </c>
      <c r="G170" s="234"/>
      <c r="H170" s="234" t="s">
        <v>362</v>
      </c>
      <c r="I170" s="234" t="s">
        <v>314</v>
      </c>
      <c r="J170" s="234" t="s">
        <v>363</v>
      </c>
      <c r="K170" s="280"/>
    </row>
    <row r="171" spans="2:11" s="1" customFormat="1" ht="15" customHeight="1" x14ac:dyDescent="0.2">
      <c r="B171" s="257"/>
      <c r="C171" s="234" t="s">
        <v>260</v>
      </c>
      <c r="D171" s="234"/>
      <c r="E171" s="234"/>
      <c r="F171" s="255" t="s">
        <v>312</v>
      </c>
      <c r="G171" s="234"/>
      <c r="H171" s="234" t="s">
        <v>379</v>
      </c>
      <c r="I171" s="234" t="s">
        <v>314</v>
      </c>
      <c r="J171" s="234" t="s">
        <v>363</v>
      </c>
      <c r="K171" s="280"/>
    </row>
    <row r="172" spans="2:11" s="1" customFormat="1" ht="15" customHeight="1" x14ac:dyDescent="0.2">
      <c r="B172" s="257"/>
      <c r="C172" s="234" t="s">
        <v>317</v>
      </c>
      <c r="D172" s="234"/>
      <c r="E172" s="234"/>
      <c r="F172" s="255" t="s">
        <v>318</v>
      </c>
      <c r="G172" s="234"/>
      <c r="H172" s="234" t="s">
        <v>379</v>
      </c>
      <c r="I172" s="234" t="s">
        <v>314</v>
      </c>
      <c r="J172" s="234">
        <v>50</v>
      </c>
      <c r="K172" s="280"/>
    </row>
    <row r="173" spans="2:11" s="1" customFormat="1" ht="15" customHeight="1" x14ac:dyDescent="0.2">
      <c r="B173" s="257"/>
      <c r="C173" s="234" t="s">
        <v>320</v>
      </c>
      <c r="D173" s="234"/>
      <c r="E173" s="234"/>
      <c r="F173" s="255" t="s">
        <v>312</v>
      </c>
      <c r="G173" s="234"/>
      <c r="H173" s="234" t="s">
        <v>379</v>
      </c>
      <c r="I173" s="234" t="s">
        <v>322</v>
      </c>
      <c r="J173" s="234"/>
      <c r="K173" s="280"/>
    </row>
    <row r="174" spans="2:11" s="1" customFormat="1" ht="15" customHeight="1" x14ac:dyDescent="0.2">
      <c r="B174" s="257"/>
      <c r="C174" s="234" t="s">
        <v>331</v>
      </c>
      <c r="D174" s="234"/>
      <c r="E174" s="234"/>
      <c r="F174" s="255" t="s">
        <v>318</v>
      </c>
      <c r="G174" s="234"/>
      <c r="H174" s="234" t="s">
        <v>379</v>
      </c>
      <c r="I174" s="234" t="s">
        <v>314</v>
      </c>
      <c r="J174" s="234">
        <v>50</v>
      </c>
      <c r="K174" s="280"/>
    </row>
    <row r="175" spans="2:11" s="1" customFormat="1" ht="15" customHeight="1" x14ac:dyDescent="0.2">
      <c r="B175" s="257"/>
      <c r="C175" s="234" t="s">
        <v>339</v>
      </c>
      <c r="D175" s="234"/>
      <c r="E175" s="234"/>
      <c r="F175" s="255" t="s">
        <v>318</v>
      </c>
      <c r="G175" s="234"/>
      <c r="H175" s="234" t="s">
        <v>379</v>
      </c>
      <c r="I175" s="234" t="s">
        <v>314</v>
      </c>
      <c r="J175" s="234">
        <v>50</v>
      </c>
      <c r="K175" s="280"/>
    </row>
    <row r="176" spans="2:11" s="1" customFormat="1" ht="15" customHeight="1" x14ac:dyDescent="0.2">
      <c r="B176" s="257"/>
      <c r="C176" s="234" t="s">
        <v>337</v>
      </c>
      <c r="D176" s="234"/>
      <c r="E176" s="234"/>
      <c r="F176" s="255" t="s">
        <v>318</v>
      </c>
      <c r="G176" s="234"/>
      <c r="H176" s="234" t="s">
        <v>379</v>
      </c>
      <c r="I176" s="234" t="s">
        <v>314</v>
      </c>
      <c r="J176" s="234">
        <v>50</v>
      </c>
      <c r="K176" s="280"/>
    </row>
    <row r="177" spans="2:11" s="1" customFormat="1" ht="15" customHeight="1" x14ac:dyDescent="0.2">
      <c r="B177" s="257"/>
      <c r="C177" s="234" t="s">
        <v>100</v>
      </c>
      <c r="D177" s="234"/>
      <c r="E177" s="234"/>
      <c r="F177" s="255" t="s">
        <v>312</v>
      </c>
      <c r="G177" s="234"/>
      <c r="H177" s="234" t="s">
        <v>380</v>
      </c>
      <c r="I177" s="234" t="s">
        <v>381</v>
      </c>
      <c r="J177" s="234"/>
      <c r="K177" s="280"/>
    </row>
    <row r="178" spans="2:11" s="1" customFormat="1" ht="15" customHeight="1" x14ac:dyDescent="0.2">
      <c r="B178" s="257"/>
      <c r="C178" s="234" t="s">
        <v>62</v>
      </c>
      <c r="D178" s="234"/>
      <c r="E178" s="234"/>
      <c r="F178" s="255" t="s">
        <v>312</v>
      </c>
      <c r="G178" s="234"/>
      <c r="H178" s="234" t="s">
        <v>382</v>
      </c>
      <c r="I178" s="234" t="s">
        <v>383</v>
      </c>
      <c r="J178" s="234">
        <v>1</v>
      </c>
      <c r="K178" s="280"/>
    </row>
    <row r="179" spans="2:11" s="1" customFormat="1" ht="15" customHeight="1" x14ac:dyDescent="0.2">
      <c r="B179" s="257"/>
      <c r="C179" s="234" t="s">
        <v>58</v>
      </c>
      <c r="D179" s="234"/>
      <c r="E179" s="234"/>
      <c r="F179" s="255" t="s">
        <v>312</v>
      </c>
      <c r="G179" s="234"/>
      <c r="H179" s="234" t="s">
        <v>384</v>
      </c>
      <c r="I179" s="234" t="s">
        <v>314</v>
      </c>
      <c r="J179" s="234">
        <v>20</v>
      </c>
      <c r="K179" s="280"/>
    </row>
    <row r="180" spans="2:11" s="1" customFormat="1" ht="15" customHeight="1" x14ac:dyDescent="0.2">
      <c r="B180" s="257"/>
      <c r="C180" s="234" t="s">
        <v>59</v>
      </c>
      <c r="D180" s="234"/>
      <c r="E180" s="234"/>
      <c r="F180" s="255" t="s">
        <v>312</v>
      </c>
      <c r="G180" s="234"/>
      <c r="H180" s="234" t="s">
        <v>385</v>
      </c>
      <c r="I180" s="234" t="s">
        <v>314</v>
      </c>
      <c r="J180" s="234">
        <v>255</v>
      </c>
      <c r="K180" s="280"/>
    </row>
    <row r="181" spans="2:11" s="1" customFormat="1" ht="15" customHeight="1" x14ac:dyDescent="0.2">
      <c r="B181" s="257"/>
      <c r="C181" s="234" t="s">
        <v>101</v>
      </c>
      <c r="D181" s="234"/>
      <c r="E181" s="234"/>
      <c r="F181" s="255" t="s">
        <v>312</v>
      </c>
      <c r="G181" s="234"/>
      <c r="H181" s="234" t="s">
        <v>276</v>
      </c>
      <c r="I181" s="234" t="s">
        <v>314</v>
      </c>
      <c r="J181" s="234">
        <v>10</v>
      </c>
      <c r="K181" s="280"/>
    </row>
    <row r="182" spans="2:11" s="1" customFormat="1" ht="15" customHeight="1" x14ac:dyDescent="0.2">
      <c r="B182" s="257"/>
      <c r="C182" s="234" t="s">
        <v>102</v>
      </c>
      <c r="D182" s="234"/>
      <c r="E182" s="234"/>
      <c r="F182" s="255" t="s">
        <v>312</v>
      </c>
      <c r="G182" s="234"/>
      <c r="H182" s="234" t="s">
        <v>386</v>
      </c>
      <c r="I182" s="234" t="s">
        <v>347</v>
      </c>
      <c r="J182" s="234"/>
      <c r="K182" s="280"/>
    </row>
    <row r="183" spans="2:11" s="1" customFormat="1" ht="15" customHeight="1" x14ac:dyDescent="0.2">
      <c r="B183" s="257"/>
      <c r="C183" s="234" t="s">
        <v>387</v>
      </c>
      <c r="D183" s="234"/>
      <c r="E183" s="234"/>
      <c r="F183" s="255" t="s">
        <v>312</v>
      </c>
      <c r="G183" s="234"/>
      <c r="H183" s="234" t="s">
        <v>388</v>
      </c>
      <c r="I183" s="234" t="s">
        <v>347</v>
      </c>
      <c r="J183" s="234"/>
      <c r="K183" s="280"/>
    </row>
    <row r="184" spans="2:11" s="1" customFormat="1" ht="15" customHeight="1" x14ac:dyDescent="0.2">
      <c r="B184" s="257"/>
      <c r="C184" s="234" t="s">
        <v>376</v>
      </c>
      <c r="D184" s="234"/>
      <c r="E184" s="234"/>
      <c r="F184" s="255" t="s">
        <v>312</v>
      </c>
      <c r="G184" s="234"/>
      <c r="H184" s="234" t="s">
        <v>389</v>
      </c>
      <c r="I184" s="234" t="s">
        <v>347</v>
      </c>
      <c r="J184" s="234"/>
      <c r="K184" s="280"/>
    </row>
    <row r="185" spans="2:11" s="1" customFormat="1" ht="15" customHeight="1" x14ac:dyDescent="0.2">
      <c r="B185" s="257"/>
      <c r="C185" s="234" t="s">
        <v>104</v>
      </c>
      <c r="D185" s="234"/>
      <c r="E185" s="234"/>
      <c r="F185" s="255" t="s">
        <v>318</v>
      </c>
      <c r="G185" s="234"/>
      <c r="H185" s="234" t="s">
        <v>390</v>
      </c>
      <c r="I185" s="234" t="s">
        <v>314</v>
      </c>
      <c r="J185" s="234">
        <v>50</v>
      </c>
      <c r="K185" s="280"/>
    </row>
    <row r="186" spans="2:11" s="1" customFormat="1" ht="15" customHeight="1" x14ac:dyDescent="0.2">
      <c r="B186" s="257"/>
      <c r="C186" s="234" t="s">
        <v>391</v>
      </c>
      <c r="D186" s="234"/>
      <c r="E186" s="234"/>
      <c r="F186" s="255" t="s">
        <v>318</v>
      </c>
      <c r="G186" s="234"/>
      <c r="H186" s="234" t="s">
        <v>392</v>
      </c>
      <c r="I186" s="234" t="s">
        <v>393</v>
      </c>
      <c r="J186" s="234"/>
      <c r="K186" s="280"/>
    </row>
    <row r="187" spans="2:11" s="1" customFormat="1" ht="15" customHeight="1" x14ac:dyDescent="0.2">
      <c r="B187" s="257"/>
      <c r="C187" s="234" t="s">
        <v>394</v>
      </c>
      <c r="D187" s="234"/>
      <c r="E187" s="234"/>
      <c r="F187" s="255" t="s">
        <v>318</v>
      </c>
      <c r="G187" s="234"/>
      <c r="H187" s="234" t="s">
        <v>395</v>
      </c>
      <c r="I187" s="234" t="s">
        <v>393</v>
      </c>
      <c r="J187" s="234"/>
      <c r="K187" s="280"/>
    </row>
    <row r="188" spans="2:11" s="1" customFormat="1" ht="15" customHeight="1" x14ac:dyDescent="0.2">
      <c r="B188" s="257"/>
      <c r="C188" s="234" t="s">
        <v>396</v>
      </c>
      <c r="D188" s="234"/>
      <c r="E188" s="234"/>
      <c r="F188" s="255" t="s">
        <v>318</v>
      </c>
      <c r="G188" s="234"/>
      <c r="H188" s="234" t="s">
        <v>397</v>
      </c>
      <c r="I188" s="234" t="s">
        <v>393</v>
      </c>
      <c r="J188" s="234"/>
      <c r="K188" s="280"/>
    </row>
    <row r="189" spans="2:11" s="1" customFormat="1" ht="15" customHeight="1" x14ac:dyDescent="0.2">
      <c r="B189" s="257"/>
      <c r="C189" s="293" t="s">
        <v>398</v>
      </c>
      <c r="D189" s="234"/>
      <c r="E189" s="234"/>
      <c r="F189" s="255" t="s">
        <v>318</v>
      </c>
      <c r="G189" s="234"/>
      <c r="H189" s="234" t="s">
        <v>399</v>
      </c>
      <c r="I189" s="234" t="s">
        <v>400</v>
      </c>
      <c r="J189" s="294" t="s">
        <v>401</v>
      </c>
      <c r="K189" s="280"/>
    </row>
    <row r="190" spans="2:11" s="16" customFormat="1" ht="15" customHeight="1" x14ac:dyDescent="0.2">
      <c r="B190" s="295"/>
      <c r="C190" s="296" t="s">
        <v>402</v>
      </c>
      <c r="D190" s="297"/>
      <c r="E190" s="297"/>
      <c r="F190" s="298" t="s">
        <v>318</v>
      </c>
      <c r="G190" s="297"/>
      <c r="H190" s="297" t="s">
        <v>403</v>
      </c>
      <c r="I190" s="297" t="s">
        <v>400</v>
      </c>
      <c r="J190" s="299" t="s">
        <v>401</v>
      </c>
      <c r="K190" s="300"/>
    </row>
    <row r="191" spans="2:11" s="1" customFormat="1" ht="15" customHeight="1" x14ac:dyDescent="0.2">
      <c r="B191" s="257"/>
      <c r="C191" s="293" t="s">
        <v>47</v>
      </c>
      <c r="D191" s="234"/>
      <c r="E191" s="234"/>
      <c r="F191" s="255" t="s">
        <v>312</v>
      </c>
      <c r="G191" s="234"/>
      <c r="H191" s="231" t="s">
        <v>404</v>
      </c>
      <c r="I191" s="234" t="s">
        <v>405</v>
      </c>
      <c r="J191" s="234"/>
      <c r="K191" s="280"/>
    </row>
    <row r="192" spans="2:11" s="1" customFormat="1" ht="15" customHeight="1" x14ac:dyDescent="0.2">
      <c r="B192" s="257"/>
      <c r="C192" s="293" t="s">
        <v>406</v>
      </c>
      <c r="D192" s="234"/>
      <c r="E192" s="234"/>
      <c r="F192" s="255" t="s">
        <v>312</v>
      </c>
      <c r="G192" s="234"/>
      <c r="H192" s="234" t="s">
        <v>407</v>
      </c>
      <c r="I192" s="234" t="s">
        <v>347</v>
      </c>
      <c r="J192" s="234"/>
      <c r="K192" s="280"/>
    </row>
    <row r="193" spans="2:11" s="1" customFormat="1" ht="15" customHeight="1" x14ac:dyDescent="0.2">
      <c r="B193" s="257"/>
      <c r="C193" s="293" t="s">
        <v>408</v>
      </c>
      <c r="D193" s="234"/>
      <c r="E193" s="234"/>
      <c r="F193" s="255" t="s">
        <v>312</v>
      </c>
      <c r="G193" s="234"/>
      <c r="H193" s="234" t="s">
        <v>409</v>
      </c>
      <c r="I193" s="234" t="s">
        <v>347</v>
      </c>
      <c r="J193" s="234"/>
      <c r="K193" s="280"/>
    </row>
    <row r="194" spans="2:11" s="1" customFormat="1" ht="15" customHeight="1" x14ac:dyDescent="0.2">
      <c r="B194" s="257"/>
      <c r="C194" s="293" t="s">
        <v>410</v>
      </c>
      <c r="D194" s="234"/>
      <c r="E194" s="234"/>
      <c r="F194" s="255" t="s">
        <v>318</v>
      </c>
      <c r="G194" s="234"/>
      <c r="H194" s="234" t="s">
        <v>411</v>
      </c>
      <c r="I194" s="234" t="s">
        <v>347</v>
      </c>
      <c r="J194" s="234"/>
      <c r="K194" s="280"/>
    </row>
    <row r="195" spans="2:11" s="1" customFormat="1" ht="15" customHeight="1" x14ac:dyDescent="0.2">
      <c r="B195" s="286"/>
      <c r="C195" s="301"/>
      <c r="D195" s="266"/>
      <c r="E195" s="266"/>
      <c r="F195" s="266"/>
      <c r="G195" s="266"/>
      <c r="H195" s="266"/>
      <c r="I195" s="266"/>
      <c r="J195" s="266"/>
      <c r="K195" s="287"/>
    </row>
    <row r="196" spans="2:11" s="1" customFormat="1" ht="18.75" customHeight="1" x14ac:dyDescent="0.2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pans="2:11" s="1" customFormat="1" ht="18.75" customHeight="1" x14ac:dyDescent="0.2">
      <c r="B197" s="268"/>
      <c r="C197" s="278"/>
      <c r="D197" s="278"/>
      <c r="E197" s="278"/>
      <c r="F197" s="288"/>
      <c r="G197" s="278"/>
      <c r="H197" s="278"/>
      <c r="I197" s="278"/>
      <c r="J197" s="278"/>
      <c r="K197" s="268"/>
    </row>
    <row r="198" spans="2:11" s="1" customFormat="1" ht="18.75" customHeight="1" x14ac:dyDescent="0.2">
      <c r="B198" s="241"/>
      <c r="C198" s="241"/>
      <c r="D198" s="241"/>
      <c r="E198" s="241"/>
      <c r="F198" s="241"/>
      <c r="G198" s="241"/>
      <c r="H198" s="241"/>
      <c r="I198" s="241"/>
      <c r="J198" s="241"/>
      <c r="K198" s="241"/>
    </row>
    <row r="199" spans="2:11" s="1" customFormat="1" ht="13.5" x14ac:dyDescent="0.2">
      <c r="B199" s="223"/>
      <c r="C199" s="224"/>
      <c r="D199" s="224"/>
      <c r="E199" s="224"/>
      <c r="F199" s="224"/>
      <c r="G199" s="224"/>
      <c r="H199" s="224"/>
      <c r="I199" s="224"/>
      <c r="J199" s="224"/>
      <c r="K199" s="225"/>
    </row>
    <row r="200" spans="2:11" s="1" customFormat="1" ht="21" x14ac:dyDescent="0.2">
      <c r="B200" s="226"/>
      <c r="C200" s="361" t="s">
        <v>412</v>
      </c>
      <c r="D200" s="361"/>
      <c r="E200" s="361"/>
      <c r="F200" s="361"/>
      <c r="G200" s="361"/>
      <c r="H200" s="361"/>
      <c r="I200" s="361"/>
      <c r="J200" s="361"/>
      <c r="K200" s="227"/>
    </row>
    <row r="201" spans="2:11" s="1" customFormat="1" ht="25.5" customHeight="1" x14ac:dyDescent="0.3">
      <c r="B201" s="226"/>
      <c r="C201" s="302" t="s">
        <v>413</v>
      </c>
      <c r="D201" s="302"/>
      <c r="E201" s="302"/>
      <c r="F201" s="302" t="s">
        <v>414</v>
      </c>
      <c r="G201" s="303"/>
      <c r="H201" s="364" t="s">
        <v>415</v>
      </c>
      <c r="I201" s="364"/>
      <c r="J201" s="364"/>
      <c r="K201" s="227"/>
    </row>
    <row r="202" spans="2:11" s="1" customFormat="1" ht="5.25" customHeight="1" x14ac:dyDescent="0.2">
      <c r="B202" s="257"/>
      <c r="C202" s="252"/>
      <c r="D202" s="252"/>
      <c r="E202" s="252"/>
      <c r="F202" s="252"/>
      <c r="G202" s="278"/>
      <c r="H202" s="252"/>
      <c r="I202" s="252"/>
      <c r="J202" s="252"/>
      <c r="K202" s="280"/>
    </row>
    <row r="203" spans="2:11" s="1" customFormat="1" ht="15" customHeight="1" x14ac:dyDescent="0.2">
      <c r="B203" s="257"/>
      <c r="C203" s="234" t="s">
        <v>405</v>
      </c>
      <c r="D203" s="234"/>
      <c r="E203" s="234"/>
      <c r="F203" s="255" t="s">
        <v>48</v>
      </c>
      <c r="G203" s="234"/>
      <c r="H203" s="365" t="s">
        <v>416</v>
      </c>
      <c r="I203" s="365"/>
      <c r="J203" s="365"/>
      <c r="K203" s="280"/>
    </row>
    <row r="204" spans="2:11" s="1" customFormat="1" ht="15" customHeight="1" x14ac:dyDescent="0.2">
      <c r="B204" s="257"/>
      <c r="C204" s="234"/>
      <c r="D204" s="234"/>
      <c r="E204" s="234"/>
      <c r="F204" s="255" t="s">
        <v>49</v>
      </c>
      <c r="G204" s="234"/>
      <c r="H204" s="365" t="s">
        <v>417</v>
      </c>
      <c r="I204" s="365"/>
      <c r="J204" s="365"/>
      <c r="K204" s="280"/>
    </row>
    <row r="205" spans="2:11" s="1" customFormat="1" ht="15" customHeight="1" x14ac:dyDescent="0.2">
      <c r="B205" s="257"/>
      <c r="C205" s="234"/>
      <c r="D205" s="234"/>
      <c r="E205" s="234"/>
      <c r="F205" s="255" t="s">
        <v>52</v>
      </c>
      <c r="G205" s="234"/>
      <c r="H205" s="365" t="s">
        <v>418</v>
      </c>
      <c r="I205" s="365"/>
      <c r="J205" s="365"/>
      <c r="K205" s="280"/>
    </row>
    <row r="206" spans="2:11" s="1" customFormat="1" ht="15" customHeight="1" x14ac:dyDescent="0.2">
      <c r="B206" s="257"/>
      <c r="C206" s="234"/>
      <c r="D206" s="234"/>
      <c r="E206" s="234"/>
      <c r="F206" s="255" t="s">
        <v>50</v>
      </c>
      <c r="G206" s="234"/>
      <c r="H206" s="365" t="s">
        <v>419</v>
      </c>
      <c r="I206" s="365"/>
      <c r="J206" s="365"/>
      <c r="K206" s="280"/>
    </row>
    <row r="207" spans="2:11" s="1" customFormat="1" ht="15" customHeight="1" x14ac:dyDescent="0.2">
      <c r="B207" s="257"/>
      <c r="C207" s="234"/>
      <c r="D207" s="234"/>
      <c r="E207" s="234"/>
      <c r="F207" s="255" t="s">
        <v>51</v>
      </c>
      <c r="G207" s="234"/>
      <c r="H207" s="365" t="s">
        <v>420</v>
      </c>
      <c r="I207" s="365"/>
      <c r="J207" s="365"/>
      <c r="K207" s="280"/>
    </row>
    <row r="208" spans="2:11" s="1" customFormat="1" ht="15" customHeight="1" x14ac:dyDescent="0.2">
      <c r="B208" s="257"/>
      <c r="C208" s="234"/>
      <c r="D208" s="234"/>
      <c r="E208" s="234"/>
      <c r="F208" s="255"/>
      <c r="G208" s="234"/>
      <c r="H208" s="234"/>
      <c r="I208" s="234"/>
      <c r="J208" s="234"/>
      <c r="K208" s="280"/>
    </row>
    <row r="209" spans="2:11" s="1" customFormat="1" ht="15" customHeight="1" x14ac:dyDescent="0.2">
      <c r="B209" s="257"/>
      <c r="C209" s="234" t="s">
        <v>359</v>
      </c>
      <c r="D209" s="234"/>
      <c r="E209" s="234"/>
      <c r="F209" s="255" t="s">
        <v>84</v>
      </c>
      <c r="G209" s="234"/>
      <c r="H209" s="365" t="s">
        <v>421</v>
      </c>
      <c r="I209" s="365"/>
      <c r="J209" s="365"/>
      <c r="K209" s="280"/>
    </row>
    <row r="210" spans="2:11" s="1" customFormat="1" ht="15" customHeight="1" x14ac:dyDescent="0.2">
      <c r="B210" s="257"/>
      <c r="C210" s="234"/>
      <c r="D210" s="234"/>
      <c r="E210" s="234"/>
      <c r="F210" s="255" t="s">
        <v>255</v>
      </c>
      <c r="G210" s="234"/>
      <c r="H210" s="365" t="s">
        <v>256</v>
      </c>
      <c r="I210" s="365"/>
      <c r="J210" s="365"/>
      <c r="K210" s="280"/>
    </row>
    <row r="211" spans="2:11" s="1" customFormat="1" ht="15" customHeight="1" x14ac:dyDescent="0.2">
      <c r="B211" s="257"/>
      <c r="C211" s="234"/>
      <c r="D211" s="234"/>
      <c r="E211" s="234"/>
      <c r="F211" s="255" t="s">
        <v>253</v>
      </c>
      <c r="G211" s="234"/>
      <c r="H211" s="365" t="s">
        <v>422</v>
      </c>
      <c r="I211" s="365"/>
      <c r="J211" s="365"/>
      <c r="K211" s="280"/>
    </row>
    <row r="212" spans="2:11" s="1" customFormat="1" ht="15" customHeight="1" x14ac:dyDescent="0.2">
      <c r="B212" s="304"/>
      <c r="C212" s="234"/>
      <c r="D212" s="234"/>
      <c r="E212" s="234"/>
      <c r="F212" s="255" t="s">
        <v>257</v>
      </c>
      <c r="G212" s="293"/>
      <c r="H212" s="366" t="s">
        <v>258</v>
      </c>
      <c r="I212" s="366"/>
      <c r="J212" s="366"/>
      <c r="K212" s="305"/>
    </row>
    <row r="213" spans="2:11" s="1" customFormat="1" ht="15" customHeight="1" x14ac:dyDescent="0.2">
      <c r="B213" s="304"/>
      <c r="C213" s="234"/>
      <c r="D213" s="234"/>
      <c r="E213" s="234"/>
      <c r="F213" s="255" t="s">
        <v>151</v>
      </c>
      <c r="G213" s="293"/>
      <c r="H213" s="366" t="s">
        <v>211</v>
      </c>
      <c r="I213" s="366"/>
      <c r="J213" s="366"/>
      <c r="K213" s="305"/>
    </row>
    <row r="214" spans="2:11" s="1" customFormat="1" ht="15" customHeight="1" x14ac:dyDescent="0.2">
      <c r="B214" s="304"/>
      <c r="C214" s="234"/>
      <c r="D214" s="234"/>
      <c r="E214" s="234"/>
      <c r="F214" s="255"/>
      <c r="G214" s="293"/>
      <c r="H214" s="284"/>
      <c r="I214" s="284"/>
      <c r="J214" s="284"/>
      <c r="K214" s="305"/>
    </row>
    <row r="215" spans="2:11" s="1" customFormat="1" ht="15" customHeight="1" x14ac:dyDescent="0.2">
      <c r="B215" s="304"/>
      <c r="C215" s="234" t="s">
        <v>383</v>
      </c>
      <c r="D215" s="234"/>
      <c r="E215" s="234"/>
      <c r="F215" s="255">
        <v>1</v>
      </c>
      <c r="G215" s="293"/>
      <c r="H215" s="366" t="s">
        <v>423</v>
      </c>
      <c r="I215" s="366"/>
      <c r="J215" s="366"/>
      <c r="K215" s="305"/>
    </row>
    <row r="216" spans="2:11" s="1" customFormat="1" ht="15" customHeight="1" x14ac:dyDescent="0.2">
      <c r="B216" s="304"/>
      <c r="C216" s="234"/>
      <c r="D216" s="234"/>
      <c r="E216" s="234"/>
      <c r="F216" s="255">
        <v>2</v>
      </c>
      <c r="G216" s="293"/>
      <c r="H216" s="366" t="s">
        <v>424</v>
      </c>
      <c r="I216" s="366"/>
      <c r="J216" s="366"/>
      <c r="K216" s="305"/>
    </row>
    <row r="217" spans="2:11" s="1" customFormat="1" ht="15" customHeight="1" x14ac:dyDescent="0.2">
      <c r="B217" s="304"/>
      <c r="C217" s="234"/>
      <c r="D217" s="234"/>
      <c r="E217" s="234"/>
      <c r="F217" s="255">
        <v>3</v>
      </c>
      <c r="G217" s="293"/>
      <c r="H217" s="366" t="s">
        <v>425</v>
      </c>
      <c r="I217" s="366"/>
      <c r="J217" s="366"/>
      <c r="K217" s="305"/>
    </row>
    <row r="218" spans="2:11" s="1" customFormat="1" ht="15" customHeight="1" x14ac:dyDescent="0.2">
      <c r="B218" s="304"/>
      <c r="C218" s="234"/>
      <c r="D218" s="234"/>
      <c r="E218" s="234"/>
      <c r="F218" s="255">
        <v>4</v>
      </c>
      <c r="G218" s="293"/>
      <c r="H218" s="366" t="s">
        <v>426</v>
      </c>
      <c r="I218" s="366"/>
      <c r="J218" s="366"/>
      <c r="K218" s="305"/>
    </row>
    <row r="219" spans="2:11" s="1" customFormat="1" ht="12.75" customHeight="1" x14ac:dyDescent="0.2">
      <c r="B219" s="306"/>
      <c r="C219" s="307"/>
      <c r="D219" s="307"/>
      <c r="E219" s="307"/>
      <c r="F219" s="307"/>
      <c r="G219" s="307"/>
      <c r="H219" s="307"/>
      <c r="I219" s="307"/>
      <c r="J219" s="307"/>
      <c r="K219" s="30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SO 01 - Odtěžení nánosů</vt:lpstr>
      <vt:lpstr>2 - VON - Vedlejší a osta...</vt:lpstr>
      <vt:lpstr>Pokyny pro vyplnění</vt:lpstr>
      <vt:lpstr>'1 - SO 01 - Odtěžení nánosů'!Názvy_tisku</vt:lpstr>
      <vt:lpstr>'2 - VON - Vedlejší a osta...'!Názvy_tisku</vt:lpstr>
      <vt:lpstr>'Rekapitulace stavby'!Názvy_tisku</vt:lpstr>
      <vt:lpstr>'1 - SO 01 - Odtěžení nánosů'!Oblast_tisku</vt:lpstr>
      <vt:lpstr>'2 - VON - Vedlejší a osta...'!Oblast_tisku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DiS. Lukáš Táborský</dc:creator>
  <cp:lastModifiedBy>Ing. Monika Martinková</cp:lastModifiedBy>
  <dcterms:created xsi:type="dcterms:W3CDTF">2025-06-03T08:02:34Z</dcterms:created>
  <dcterms:modified xsi:type="dcterms:W3CDTF">2025-06-18T07:44:07Z</dcterms:modified>
</cp:coreProperties>
</file>